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60" windowWidth="25600" windowHeight="14820" tabRatio="904" activeTab="0"/>
  </bookViews>
  <sheets>
    <sheet name="RPA Ranking" sheetId="1" r:id="rId1"/>
    <sheet name="RPA Caclulations" sheetId="2" r:id="rId2"/>
    <sheet name="Canadian Selections Dec 14" sheetId="3" r:id="rId3"/>
    <sheet name="Canadian Selectons Dec 15" sheetId="4" r:id="rId4"/>
    <sheet name="Holimont Jan 11" sheetId="5" r:id="rId5"/>
    <sheet name="TT Calabogie Jan 25" sheetId="6" r:id="rId6"/>
    <sheet name="January Jam Jan 26" sheetId="7" r:id="rId7"/>
    <sheet name="Canadian Series SM Jan 25" sheetId="8" r:id="rId8"/>
    <sheet name="Canadian Series DM Jan 26" sheetId="9" r:id="rId9"/>
    <sheet name="TT Caledon Feb 9" sheetId="10" r:id="rId10"/>
    <sheet name="Apex NorAm Single Feb 15" sheetId="11" r:id="rId11"/>
    <sheet name="Vail NorAm Duals Feb 23" sheetId="12" r:id="rId12"/>
    <sheet name="TT Camp Fortune" sheetId="13" r:id="rId13"/>
    <sheet name="Provincials-OWG" sheetId="14" r:id="rId14"/>
    <sheet name="Cnd Series Camp Fortune day 1" sheetId="15" r:id="rId15"/>
    <sheet name="Cnd Series Camp Fortune day 2" sheetId="16" r:id="rId16"/>
    <sheet name="Jr Nationals MO" sheetId="17" r:id="rId17"/>
    <sheet name="Sr. Nationals Single" sheetId="18" r:id="rId18"/>
    <sheet name="Sr. Nationals Dual" sheetId="19" r:id="rId19"/>
  </sheets>
  <definedNames>
    <definedName name="_xlnm.Print_Titles" localSheetId="1">'RPA Caclulations'!$A:$A,'RPA Caclulations'!$1:$5</definedName>
  </definedNames>
  <calcPr fullCalcOnLoad="1"/>
</workbook>
</file>

<file path=xl/sharedStrings.xml><?xml version="1.0" encoding="utf-8"?>
<sst xmlns="http://schemas.openxmlformats.org/spreadsheetml/2006/main" count="734" uniqueCount="110">
  <si>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</si>
  <si>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</si>
  <si>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</si>
  <si>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</si>
  <si>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</si>
  <si>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</si>
  <si>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</si>
  <si>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</si>
  <si>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FREESTYLE SKIING ONTARIO </t>
  </si>
  <si>
    <t>Overall</t>
  </si>
  <si>
    <t>FREESTYLE SKIING ONTARIO</t>
  </si>
  <si>
    <t xml:space="preserve">SUM OF </t>
  </si>
  <si>
    <t>TOP 3 RPA</t>
  </si>
  <si>
    <t>MALE</t>
  </si>
  <si>
    <t>ATHLETE</t>
  </si>
  <si>
    <t>Competition:</t>
  </si>
  <si>
    <t>Event:</t>
  </si>
  <si>
    <t>Round:</t>
  </si>
  <si>
    <t>Date:</t>
  </si>
  <si>
    <t>Hi Score:</t>
  </si>
  <si>
    <t xml:space="preserve">RANKED POINT AVERAGE (RPA) </t>
  </si>
  <si>
    <t>Weighting:</t>
  </si>
  <si>
    <t>Gender:</t>
  </si>
  <si>
    <t>Semi-Finals</t>
  </si>
  <si>
    <t>BEST</t>
  </si>
  <si>
    <t>EVENT</t>
  </si>
  <si>
    <t>TOP</t>
  </si>
  <si>
    <t>RPA 3</t>
  </si>
  <si>
    <t>FSO Timber Tour</t>
  </si>
  <si>
    <t>2014 RPA RANKINGS</t>
  </si>
  <si>
    <t>HEWAT Aimee</t>
  </si>
  <si>
    <t>BROWN Berkley</t>
  </si>
  <si>
    <t>SMITH Kate</t>
  </si>
  <si>
    <t>VOLPE Allyse</t>
  </si>
  <si>
    <t>HEWAT Jenna</t>
  </si>
  <si>
    <t>ROBAZZA Coco</t>
  </si>
  <si>
    <t>LYON Adeleine</t>
  </si>
  <si>
    <t>CHICK Alexa</t>
  </si>
  <si>
    <t>HANSEN Charlotte</t>
  </si>
  <si>
    <t>BUTTKE Laura</t>
  </si>
  <si>
    <t>JENNINGS Kate</t>
  </si>
  <si>
    <t>ELLIS Julia</t>
  </si>
  <si>
    <t>HANSEN Caroline</t>
  </si>
  <si>
    <t>HANSEN Alison</t>
  </si>
  <si>
    <t>Female 21</t>
  </si>
  <si>
    <t>Canadian Selections</t>
  </si>
  <si>
    <t>Apex Mountain</t>
  </si>
  <si>
    <t>Moguls</t>
  </si>
  <si>
    <t>Female</t>
  </si>
  <si>
    <t xml:space="preserve"> Canadian Selections</t>
  </si>
  <si>
    <t>Apex Mountains</t>
  </si>
  <si>
    <t>December 15,2013</t>
  </si>
  <si>
    <t>Calabigie Peaks</t>
  </si>
  <si>
    <t>January 25, 2014</t>
  </si>
  <si>
    <t xml:space="preserve">Canadian Series </t>
  </si>
  <si>
    <t>Canadian Series</t>
  </si>
  <si>
    <t>Castle Mt, Alberta</t>
  </si>
  <si>
    <t>January 26, 2014</t>
  </si>
  <si>
    <t>Dual Moguls</t>
  </si>
  <si>
    <t>Flite A Cup</t>
  </si>
  <si>
    <t>Holimont</t>
  </si>
  <si>
    <t>moguls</t>
  </si>
  <si>
    <t>Mogul</t>
  </si>
  <si>
    <t>TT Caledon</t>
  </si>
  <si>
    <t>Caledon</t>
  </si>
  <si>
    <t>Timber Tour</t>
  </si>
  <si>
    <t>Febuary 9, 2014</t>
  </si>
  <si>
    <t>FIS North American</t>
  </si>
  <si>
    <t>Apex</t>
  </si>
  <si>
    <t>February 15,2013</t>
  </si>
  <si>
    <t>Vail</t>
  </si>
  <si>
    <t>February 23,2013</t>
  </si>
  <si>
    <t>Camp Fortune</t>
  </si>
  <si>
    <t>February 23, 2014</t>
  </si>
  <si>
    <t>Provincial Championships - Ontario Winter Games</t>
  </si>
  <si>
    <t>Provincials-OWG</t>
  </si>
  <si>
    <t>Mt St Louis</t>
  </si>
  <si>
    <t>MR 1</t>
  </si>
  <si>
    <t>Calabogie</t>
  </si>
  <si>
    <t>Castle Mtn</t>
  </si>
  <si>
    <t>C Fortune</t>
  </si>
  <si>
    <t>DE 14</t>
  </si>
  <si>
    <t>DE 15</t>
  </si>
  <si>
    <t>JA 11</t>
  </si>
  <si>
    <t>JA 25</t>
  </si>
  <si>
    <t>JA 26</t>
  </si>
  <si>
    <t>FE 9</t>
  </si>
  <si>
    <t>FE 15</t>
  </si>
  <si>
    <t>FE 23</t>
  </si>
  <si>
    <t>Duals</t>
  </si>
  <si>
    <t>Junior Nationals</t>
  </si>
  <si>
    <t>Le Relais</t>
  </si>
  <si>
    <t>MR 15</t>
  </si>
  <si>
    <t>MR 8</t>
  </si>
  <si>
    <t>MR 9</t>
  </si>
  <si>
    <t>Senior Nationals</t>
  </si>
  <si>
    <t>Mt St Louis Moonstone</t>
  </si>
  <si>
    <t>January 11,2014</t>
  </si>
  <si>
    <t>December 14,2013</t>
  </si>
  <si>
    <t>NorAm</t>
  </si>
  <si>
    <t>Lentz, Alyssa</t>
  </si>
  <si>
    <t>FSO January Jam</t>
  </si>
  <si>
    <t>Loc Lomand</t>
  </si>
  <si>
    <t>Lac Beauport</t>
  </si>
  <si>
    <t>Single Moguls</t>
  </si>
  <si>
    <t>Jr. Nationals</t>
  </si>
  <si>
    <t>Sr. Nationals</t>
  </si>
  <si>
    <t>MR 29</t>
  </si>
  <si>
    <t>MR 30</t>
  </si>
  <si>
    <t>MOGULS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</si>
</sst>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1009]mmmm\-dd\-yy"/>
    <numFmt numFmtId="174" formatCode="[$-1009]mmmm\ d\,\ yyyy;@"/>
  </numFmts>
  <fonts count="51">
    <font>
      <sz val="11"/>
      <color indexed="8"/>
      <name val="Helvetica Neue"/>
      <family val="0"/>
    </font>
    <font>
      <sz val="12"/>
      <color indexed="8"/>
      <name val="Calibri"/>
      <family val="2"/>
    </font>
    <font>
      <sz val="10"/>
      <color indexed="9"/>
      <name val="Helvetica Neue"/>
      <family val="0"/>
    </font>
    <font>
      <sz val="8"/>
      <name val="Helvetica Neue"/>
      <family val="0"/>
    </font>
    <font>
      <b/>
      <sz val="12"/>
      <color indexed="14"/>
      <name val="Calibri"/>
      <family val="2"/>
    </font>
    <font>
      <sz val="12"/>
      <color indexed="14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0"/>
      <color indexed="14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sz val="10"/>
      <color indexed="8"/>
      <name val="Helvetica Neue"/>
      <family val="0"/>
    </font>
    <font>
      <sz val="12"/>
      <color indexed="36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/>
      <top>
        <color indexed="63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>
        <color indexed="11"/>
      </right>
      <top style="thin"/>
      <bottom>
        <color indexed="63"/>
      </bottom>
    </border>
    <border>
      <left style="thin">
        <color indexed="11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>
        <color rgb="FFCDCDCD"/>
      </right>
      <top>
        <color indexed="63"/>
      </top>
      <bottom style="thin">
        <color rgb="FFCDCDCD"/>
      </bottom>
    </border>
    <border>
      <left>
        <color indexed="63"/>
      </left>
      <right style="thin"/>
      <top>
        <color indexed="63"/>
      </top>
      <bottom style="thin">
        <color rgb="FFCDCDCD"/>
      </bottom>
    </border>
    <border>
      <left>
        <color indexed="63"/>
      </left>
      <right style="thin">
        <color rgb="FFCDCDCD"/>
      </right>
      <top>
        <color indexed="63"/>
      </top>
      <bottom style="thin">
        <color rgb="FFCDCDCD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1" fontId="10" fillId="33" borderId="0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9" fontId="6" fillId="34" borderId="15" xfId="57" applyFont="1" applyFill="1" applyBorder="1" applyAlignment="1">
      <alignment horizontal="center"/>
    </xf>
    <xf numFmtId="2" fontId="9" fillId="35" borderId="16" xfId="0" applyNumberFormat="1" applyFont="1" applyFill="1" applyBorder="1" applyAlignment="1">
      <alignment horizontal="center"/>
    </xf>
    <xf numFmtId="1" fontId="6" fillId="36" borderId="17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 horizontal="center" vertical="top"/>
    </xf>
    <xf numFmtId="1" fontId="6" fillId="33" borderId="19" xfId="0" applyNumberFormat="1" applyFont="1" applyFill="1" applyBorder="1" applyAlignment="1">
      <alignment horizontal="center" vertical="top"/>
    </xf>
    <xf numFmtId="2" fontId="6" fillId="33" borderId="20" xfId="0" applyNumberFormat="1" applyFont="1" applyFill="1" applyBorder="1" applyAlignment="1">
      <alignment horizontal="center" vertical="top"/>
    </xf>
    <xf numFmtId="1" fontId="6" fillId="37" borderId="21" xfId="0" applyNumberFormat="1" applyFont="1" applyFill="1" applyBorder="1" applyAlignment="1">
      <alignment horizontal="center" vertical="top"/>
    </xf>
    <xf numFmtId="1" fontId="6" fillId="37" borderId="22" xfId="0" applyNumberFormat="1" applyFont="1" applyFill="1" applyBorder="1" applyAlignment="1">
      <alignment horizontal="center" vertical="top"/>
    </xf>
    <xf numFmtId="1" fontId="6" fillId="0" borderId="0" xfId="0" applyNumberFormat="1" applyFont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1" fontId="8" fillId="0" borderId="0" xfId="0" applyNumberFormat="1" applyFont="1" applyAlignment="1">
      <alignment vertical="top"/>
    </xf>
    <xf numFmtId="1" fontId="6" fillId="33" borderId="0" xfId="0" applyNumberFormat="1" applyFont="1" applyFill="1" applyBorder="1" applyAlignment="1">
      <alignment vertical="top"/>
    </xf>
    <xf numFmtId="1" fontId="12" fillId="0" borderId="0" xfId="0" applyNumberFormat="1" applyFont="1" applyAlignment="1">
      <alignment/>
    </xf>
    <xf numFmtId="1" fontId="6" fillId="0" borderId="0" xfId="0" applyNumberFormat="1" applyFont="1" applyAlignment="1">
      <alignment horizontal="center" vertical="top"/>
    </xf>
    <xf numFmtId="1" fontId="6" fillId="0" borderId="17" xfId="0" applyNumberFormat="1" applyFont="1" applyFill="1" applyBorder="1" applyAlignment="1">
      <alignment vertical="top"/>
    </xf>
    <xf numFmtId="1" fontId="8" fillId="36" borderId="23" xfId="0" applyNumberFormat="1" applyFont="1" applyFill="1" applyBorder="1" applyAlignment="1">
      <alignment/>
    </xf>
    <xf numFmtId="1" fontId="6" fillId="38" borderId="17" xfId="0" applyNumberFormat="1" applyFont="1" applyFill="1" applyBorder="1" applyAlignment="1">
      <alignment vertical="top"/>
    </xf>
    <xf numFmtId="1" fontId="6" fillId="0" borderId="24" xfId="0" applyNumberFormat="1" applyFont="1" applyFill="1" applyBorder="1" applyAlignment="1">
      <alignment vertical="top"/>
    </xf>
    <xf numFmtId="1" fontId="6" fillId="0" borderId="25" xfId="0" applyNumberFormat="1" applyFont="1" applyFill="1" applyBorder="1" applyAlignment="1">
      <alignment horizontal="left"/>
    </xf>
    <xf numFmtId="1" fontId="6" fillId="0" borderId="26" xfId="0" applyNumberFormat="1" applyFont="1" applyFill="1" applyBorder="1" applyAlignment="1">
      <alignment horizontal="left"/>
    </xf>
    <xf numFmtId="49" fontId="8" fillId="39" borderId="26" xfId="0" applyNumberFormat="1" applyFont="1" applyFill="1" applyBorder="1" applyAlignment="1">
      <alignment horizontal="center" vertical="center" wrapText="1"/>
    </xf>
    <xf numFmtId="49" fontId="8" fillId="39" borderId="13" xfId="0" applyNumberFormat="1" applyFont="1" applyFill="1" applyBorder="1" applyAlignment="1">
      <alignment horizontal="center" vertical="center" wrapText="1"/>
    </xf>
    <xf numFmtId="49" fontId="8" fillId="39" borderId="14" xfId="0" applyNumberFormat="1" applyFont="1" applyFill="1" applyBorder="1" applyAlignment="1">
      <alignment horizontal="center" vertical="center" wrapText="1"/>
    </xf>
    <xf numFmtId="1" fontId="8" fillId="36" borderId="22" xfId="0" applyNumberFormat="1" applyFont="1" applyFill="1" applyBorder="1" applyAlignment="1">
      <alignment/>
    </xf>
    <xf numFmtId="1" fontId="8" fillId="40" borderId="12" xfId="0" applyNumberFormat="1" applyFont="1" applyFill="1" applyBorder="1" applyAlignment="1">
      <alignment horizontal="centerContinuous"/>
    </xf>
    <xf numFmtId="1" fontId="8" fillId="40" borderId="25" xfId="0" applyNumberFormat="1" applyFont="1" applyFill="1" applyBorder="1" applyAlignment="1">
      <alignment horizontal="center"/>
    </xf>
    <xf numFmtId="1" fontId="8" fillId="40" borderId="25" xfId="0" applyNumberFormat="1" applyFont="1" applyFill="1" applyBorder="1" applyAlignment="1">
      <alignment horizontal="centerContinuous"/>
    </xf>
    <xf numFmtId="1" fontId="14" fillId="41" borderId="23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center" vertical="top"/>
    </xf>
    <xf numFmtId="1" fontId="6" fillId="0" borderId="17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8" fillId="40" borderId="0" xfId="0" applyNumberFormat="1" applyFont="1" applyFill="1" applyBorder="1" applyAlignment="1">
      <alignment horizontal="center"/>
    </xf>
    <xf numFmtId="0" fontId="15" fillId="0" borderId="27" xfId="0" applyNumberFormat="1" applyFont="1" applyFill="1" applyBorder="1" applyAlignment="1">
      <alignment horizontal="center"/>
    </xf>
    <xf numFmtId="49" fontId="15" fillId="0" borderId="27" xfId="0" applyNumberFormat="1" applyFont="1" applyFill="1" applyBorder="1" applyAlignment="1">
      <alignment horizontal="center"/>
    </xf>
    <xf numFmtId="0" fontId="15" fillId="0" borderId="28" xfId="0" applyNumberFormat="1" applyFont="1" applyFill="1" applyBorder="1" applyAlignment="1">
      <alignment horizontal="center"/>
    </xf>
    <xf numFmtId="49" fontId="15" fillId="0" borderId="28" xfId="0" applyNumberFormat="1" applyFont="1" applyFill="1" applyBorder="1" applyAlignment="1">
      <alignment horizontal="center"/>
    </xf>
    <xf numFmtId="1" fontId="16" fillId="0" borderId="0" xfId="0" applyNumberFormat="1" applyFont="1" applyAlignment="1">
      <alignment horizontal="left" vertical="top"/>
    </xf>
    <xf numFmtId="1" fontId="4" fillId="42" borderId="29" xfId="0" applyNumberFormat="1" applyFont="1" applyFill="1" applyBorder="1" applyAlignment="1">
      <alignment horizontal="left"/>
    </xf>
    <xf numFmtId="1" fontId="5" fillId="42" borderId="30" xfId="0" applyNumberFormat="1" applyFont="1" applyFill="1" applyBorder="1" applyAlignment="1">
      <alignment horizontal="left"/>
    </xf>
    <xf numFmtId="1" fontId="4" fillId="42" borderId="31" xfId="0" applyNumberFormat="1" applyFont="1" applyFill="1" applyBorder="1" applyAlignment="1">
      <alignment horizontal="left"/>
    </xf>
    <xf numFmtId="1" fontId="17" fillId="42" borderId="12" xfId="0" applyNumberFormat="1" applyFont="1" applyFill="1" applyBorder="1" applyAlignment="1">
      <alignment horizontal="left"/>
    </xf>
    <xf numFmtId="1" fontId="13" fillId="42" borderId="12" xfId="0" applyNumberFormat="1" applyFont="1" applyFill="1" applyBorder="1" applyAlignment="1">
      <alignment horizontal="left"/>
    </xf>
    <xf numFmtId="1" fontId="13" fillId="42" borderId="26" xfId="0" applyNumberFormat="1" applyFont="1" applyFill="1" applyBorder="1" applyAlignment="1">
      <alignment horizontal="left"/>
    </xf>
    <xf numFmtId="1" fontId="8" fillId="36" borderId="32" xfId="0" applyNumberFormat="1" applyFont="1" applyFill="1" applyBorder="1" applyAlignment="1">
      <alignment/>
    </xf>
    <xf numFmtId="1" fontId="8" fillId="36" borderId="33" xfId="0" applyNumberFormat="1" applyFont="1" applyFill="1" applyBorder="1" applyAlignment="1">
      <alignment/>
    </xf>
    <xf numFmtId="1" fontId="14" fillId="41" borderId="32" xfId="0" applyNumberFormat="1" applyFont="1" applyFill="1" applyBorder="1" applyAlignment="1">
      <alignment horizontal="center"/>
    </xf>
    <xf numFmtId="1" fontId="8" fillId="40" borderId="15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 vertical="top"/>
    </xf>
    <xf numFmtId="0" fontId="2" fillId="43" borderId="34" xfId="0" applyNumberFormat="1" applyFont="1" applyFill="1" applyBorder="1" applyAlignment="1">
      <alignment vertical="top"/>
    </xf>
    <xf numFmtId="0" fontId="18" fillId="44" borderId="34" xfId="0" applyFont="1" applyFill="1" applyBorder="1" applyAlignment="1">
      <alignment vertical="top"/>
    </xf>
    <xf numFmtId="0" fontId="18" fillId="44" borderId="35" xfId="0" applyFont="1" applyFill="1" applyBorder="1" applyAlignment="1">
      <alignment vertical="top"/>
    </xf>
    <xf numFmtId="1" fontId="8" fillId="0" borderId="0" xfId="0" applyNumberFormat="1" applyFont="1" applyAlignment="1">
      <alignment vertical="top" wrapText="1"/>
    </xf>
    <xf numFmtId="1" fontId="16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vertical="top" wrapText="1"/>
    </xf>
    <xf numFmtId="1" fontId="11" fillId="33" borderId="0" xfId="0" applyNumberFormat="1" applyFont="1" applyFill="1" applyBorder="1" applyAlignment="1">
      <alignment horizontal="right" wrapText="1"/>
    </xf>
    <xf numFmtId="0" fontId="15" fillId="0" borderId="36" xfId="0" applyNumberFormat="1" applyFont="1" applyFill="1" applyBorder="1" applyAlignment="1">
      <alignment horizontal="center" wrapText="1"/>
    </xf>
    <xf numFmtId="49" fontId="15" fillId="0" borderId="36" xfId="0" applyNumberFormat="1" applyFont="1" applyFill="1" applyBorder="1" applyAlignment="1">
      <alignment horizontal="center" wrapText="1"/>
    </xf>
    <xf numFmtId="1" fontId="8" fillId="0" borderId="37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49" fontId="15" fillId="0" borderId="38" xfId="0" applyNumberFormat="1" applyFont="1" applyFill="1" applyBorder="1" applyAlignment="1">
      <alignment horizontal="center" wrapText="1"/>
    </xf>
    <xf numFmtId="49" fontId="15" fillId="0" borderId="39" xfId="0" applyNumberFormat="1" applyFont="1" applyFill="1" applyBorder="1" applyAlignment="1">
      <alignment horizontal="center" wrapText="1"/>
    </xf>
    <xf numFmtId="1" fontId="8" fillId="0" borderId="40" xfId="0" applyNumberFormat="1" applyFont="1" applyFill="1" applyBorder="1" applyAlignment="1">
      <alignment vertical="top"/>
    </xf>
    <xf numFmtId="49" fontId="15" fillId="0" borderId="41" xfId="0" applyNumberFormat="1" applyFont="1" applyFill="1" applyBorder="1" applyAlignment="1">
      <alignment horizontal="center"/>
    </xf>
    <xf numFmtId="49" fontId="15" fillId="0" borderId="42" xfId="0" applyNumberFormat="1" applyFont="1" applyFill="1" applyBorder="1" applyAlignment="1">
      <alignment horizontal="center"/>
    </xf>
    <xf numFmtId="49" fontId="15" fillId="0" borderId="43" xfId="0" applyNumberFormat="1" applyFont="1" applyFill="1" applyBorder="1" applyAlignment="1">
      <alignment horizontal="center"/>
    </xf>
    <xf numFmtId="49" fontId="15" fillId="0" borderId="44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right" vertical="top"/>
    </xf>
    <xf numFmtId="2" fontId="50" fillId="45" borderId="45" xfId="0" applyNumberFormat="1" applyFont="1" applyFill="1" applyBorder="1" applyAlignment="1">
      <alignment horizontal="center" vertical="top"/>
    </xf>
    <xf numFmtId="1" fontId="50" fillId="45" borderId="46" xfId="0" applyNumberFormat="1" applyFont="1" applyFill="1" applyBorder="1" applyAlignment="1">
      <alignment horizontal="center" vertical="top"/>
    </xf>
    <xf numFmtId="2" fontId="50" fillId="45" borderId="47" xfId="0" applyNumberFormat="1" applyFont="1" applyFill="1" applyBorder="1" applyAlignment="1">
      <alignment horizontal="center" vertical="top"/>
    </xf>
    <xf numFmtId="0" fontId="11" fillId="45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1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left"/>
    </xf>
    <xf numFmtId="1" fontId="6" fillId="0" borderId="26" xfId="0" applyNumberFormat="1" applyFont="1" applyFill="1" applyBorder="1" applyAlignment="1">
      <alignment horizontal="left"/>
    </xf>
    <xf numFmtId="174" fontId="10" fillId="33" borderId="11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781050</xdr:colOff>
      <xdr:row>1</xdr:row>
      <xdr:rowOff>190500</xdr:rowOff>
    </xdr:to>
    <xdr:pic>
      <xdr:nvPicPr>
        <xdr:cNvPr id="1" name="Picture 37" descr="FSO Logo Cas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885825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885825</xdr:colOff>
      <xdr:row>6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57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885825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57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781050</xdr:colOff>
      <xdr:row>1</xdr:row>
      <xdr:rowOff>190500</xdr:rowOff>
    </xdr:to>
    <xdr:pic>
      <xdr:nvPicPr>
        <xdr:cNvPr id="1" name="Picture 37" descr="FSO Logo Cas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885825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885825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PageLayoutView="0" workbookViewId="0" topLeftCell="A1">
      <selection activeCell="O28" sqref="O28"/>
    </sheetView>
  </sheetViews>
  <sheetFormatPr defaultColWidth="17.69921875" defaultRowHeight="19.5" customHeight="1"/>
  <cols>
    <col min="1" max="1" width="15.5" style="20" customWidth="1"/>
    <col min="2" max="2" width="0.796875" style="20" customWidth="1"/>
    <col min="3" max="3" width="6.5" style="25" customWidth="1"/>
    <col min="4" max="6" width="5.69921875" style="20" customWidth="1"/>
    <col min="7" max="7" width="7.5" style="20" customWidth="1"/>
    <col min="8" max="8" width="1.2890625" style="20" customWidth="1"/>
    <col min="9" max="20" width="7.5" style="21" customWidth="1"/>
    <col min="21" max="25" width="10.19921875" style="21" customWidth="1"/>
    <col min="26" max="36" width="10.296875" style="21" customWidth="1"/>
    <col min="37" max="16384" width="17.69921875" style="20" customWidth="1"/>
  </cols>
  <sheetData>
    <row r="1" spans="1:11" ht="15" customHeight="1" thickBot="1">
      <c r="A1" s="22"/>
      <c r="B1" s="22"/>
      <c r="C1" s="50" t="s">
        <v>10</v>
      </c>
      <c r="I1" s="71">
        <v>2013</v>
      </c>
      <c r="J1" s="72"/>
      <c r="K1" s="75">
        <v>2014</v>
      </c>
    </row>
    <row r="2" spans="1:36" s="67" customFormat="1" ht="29.25" customHeight="1">
      <c r="A2" s="65"/>
      <c r="B2" s="65"/>
      <c r="C2" s="66"/>
      <c r="H2" s="68"/>
      <c r="I2" s="69" t="s">
        <v>45</v>
      </c>
      <c r="J2" s="73" t="s">
        <v>45</v>
      </c>
      <c r="K2" s="70" t="s">
        <v>59</v>
      </c>
      <c r="L2" s="74" t="s">
        <v>28</v>
      </c>
      <c r="M2" s="74" t="s">
        <v>101</v>
      </c>
      <c r="N2" s="70" t="s">
        <v>55</v>
      </c>
      <c r="O2" s="70" t="s">
        <v>55</v>
      </c>
      <c r="P2" s="70" t="s">
        <v>63</v>
      </c>
      <c r="Q2" s="70" t="s">
        <v>99</v>
      </c>
      <c r="R2" s="70" t="s">
        <v>99</v>
      </c>
      <c r="S2" s="70" t="s">
        <v>65</v>
      </c>
      <c r="T2" s="70" t="s">
        <v>75</v>
      </c>
      <c r="U2" s="70" t="s">
        <v>55</v>
      </c>
      <c r="V2" s="70" t="s">
        <v>55</v>
      </c>
      <c r="W2" s="70" t="s">
        <v>90</v>
      </c>
      <c r="X2" s="70" t="s">
        <v>95</v>
      </c>
      <c r="Y2" s="70" t="s">
        <v>95</v>
      </c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6" ht="15" customHeight="1">
      <c r="A3" s="51" t="s">
        <v>13</v>
      </c>
      <c r="B3" s="52"/>
      <c r="C3" s="53" t="s">
        <v>29</v>
      </c>
      <c r="D3" s="54"/>
      <c r="E3" s="55"/>
      <c r="F3" s="55"/>
      <c r="G3" s="56"/>
      <c r="H3" s="40"/>
      <c r="I3" s="46" t="s">
        <v>68</v>
      </c>
      <c r="J3" s="76" t="s">
        <v>68</v>
      </c>
      <c r="K3" s="47" t="s">
        <v>60</v>
      </c>
      <c r="L3" s="78" t="s">
        <v>78</v>
      </c>
      <c r="M3" s="78" t="s">
        <v>102</v>
      </c>
      <c r="N3" s="47" t="s">
        <v>79</v>
      </c>
      <c r="O3" s="47" t="s">
        <v>79</v>
      </c>
      <c r="P3" s="47" t="s">
        <v>64</v>
      </c>
      <c r="Q3" s="47" t="s">
        <v>68</v>
      </c>
      <c r="R3" s="47" t="s">
        <v>70</v>
      </c>
      <c r="S3" s="47" t="s">
        <v>80</v>
      </c>
      <c r="T3" s="47" t="s">
        <v>76</v>
      </c>
      <c r="U3" s="47" t="s">
        <v>80</v>
      </c>
      <c r="V3" s="47" t="s">
        <v>80</v>
      </c>
      <c r="W3" s="47" t="s">
        <v>91</v>
      </c>
      <c r="X3" s="47" t="s">
        <v>68</v>
      </c>
      <c r="Y3" s="47" t="s">
        <v>68</v>
      </c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1:36" ht="15" customHeight="1">
      <c r="A4" s="27"/>
      <c r="B4" s="35"/>
      <c r="C4" s="39" t="s">
        <v>9</v>
      </c>
      <c r="D4" s="36" t="s">
        <v>26</v>
      </c>
      <c r="E4" s="37" t="s">
        <v>26</v>
      </c>
      <c r="F4" s="38" t="s">
        <v>26</v>
      </c>
      <c r="G4" s="39" t="s">
        <v>11</v>
      </c>
      <c r="H4" s="40"/>
      <c r="I4" s="46" t="s">
        <v>81</v>
      </c>
      <c r="J4" s="76" t="s">
        <v>82</v>
      </c>
      <c r="K4" s="47" t="s">
        <v>83</v>
      </c>
      <c r="L4" s="78" t="s">
        <v>84</v>
      </c>
      <c r="M4" s="78" t="s">
        <v>85</v>
      </c>
      <c r="N4" s="47" t="s">
        <v>84</v>
      </c>
      <c r="O4" s="47" t="s">
        <v>85</v>
      </c>
      <c r="P4" s="47" t="s">
        <v>86</v>
      </c>
      <c r="Q4" s="47" t="s">
        <v>87</v>
      </c>
      <c r="R4" s="47" t="s">
        <v>88</v>
      </c>
      <c r="S4" s="47" t="s">
        <v>88</v>
      </c>
      <c r="T4" s="47" t="s">
        <v>77</v>
      </c>
      <c r="U4" s="47" t="s">
        <v>93</v>
      </c>
      <c r="V4" s="47" t="s">
        <v>94</v>
      </c>
      <c r="W4" s="47" t="s">
        <v>92</v>
      </c>
      <c r="X4" s="47" t="s">
        <v>107</v>
      </c>
      <c r="Y4" s="47" t="s">
        <v>108</v>
      </c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ht="15" customHeight="1" thickBot="1">
      <c r="A5" s="57" t="s">
        <v>14</v>
      </c>
      <c r="B5" s="58"/>
      <c r="C5" s="59" t="s">
        <v>3</v>
      </c>
      <c r="D5" s="45" t="s">
        <v>7</v>
      </c>
      <c r="E5" s="60" t="s">
        <v>6</v>
      </c>
      <c r="F5" s="60" t="s">
        <v>27</v>
      </c>
      <c r="G5" s="59" t="s">
        <v>12</v>
      </c>
      <c r="H5" s="40"/>
      <c r="I5" s="48" t="s">
        <v>47</v>
      </c>
      <c r="J5" s="77" t="s">
        <v>47</v>
      </c>
      <c r="K5" s="49" t="s">
        <v>61</v>
      </c>
      <c r="L5" s="79" t="s">
        <v>47</v>
      </c>
      <c r="M5" s="79" t="s">
        <v>47</v>
      </c>
      <c r="N5" s="49" t="s">
        <v>47</v>
      </c>
      <c r="O5" s="49" t="s">
        <v>89</v>
      </c>
      <c r="P5" s="49" t="s">
        <v>47</v>
      </c>
      <c r="Q5" s="49" t="s">
        <v>47</v>
      </c>
      <c r="R5" s="49" t="s">
        <v>89</v>
      </c>
      <c r="S5" s="49" t="s">
        <v>47</v>
      </c>
      <c r="T5" s="49" t="s">
        <v>47</v>
      </c>
      <c r="U5" s="49" t="s">
        <v>47</v>
      </c>
      <c r="V5" s="49" t="s">
        <v>47</v>
      </c>
      <c r="W5" s="49" t="s">
        <v>47</v>
      </c>
      <c r="X5" s="49" t="s">
        <v>47</v>
      </c>
      <c r="Y5" s="49" t="s">
        <v>89</v>
      </c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36" s="24" customFormat="1" ht="15" customHeight="1">
      <c r="A6" s="62" t="s">
        <v>30</v>
      </c>
      <c r="B6" s="28"/>
      <c r="C6" s="41">
        <f aca="true" t="shared" si="0" ref="C6:C21">RANK(G6,$G$6:$G$21,0)</f>
        <v>1</v>
      </c>
      <c r="D6" s="61">
        <f aca="true" t="shared" si="1" ref="D6:D21">LARGE(($I6:$AJ6),1)</f>
        <v>1064.6326776395022</v>
      </c>
      <c r="E6" s="61">
        <f aca="true" t="shared" si="2" ref="E6:E21">LARGE(($I6:$AJ6),2)</f>
        <v>1044.744617982271</v>
      </c>
      <c r="F6" s="61">
        <f aca="true" t="shared" si="3" ref="F6:F21">LARGE(($I6:$AJ6),3)</f>
        <v>1030.4666666666667</v>
      </c>
      <c r="G6" s="41">
        <f aca="true" t="shared" si="4" ref="G6:G21">SUM(D6+E6+F6)</f>
        <v>3139.84396228844</v>
      </c>
      <c r="H6" s="23"/>
      <c r="I6" s="42">
        <f>IF(ISNA(VLOOKUP($A6,'Canadian Selections Dec 14'!$A$17:$H$18,8,FALSE))=TRUE,"0",VLOOKUP($A6,'Canadian Selections Dec 14'!$A$17:$H$18,8,FALSE))</f>
        <v>897.2835314091682</v>
      </c>
      <c r="J6" s="42">
        <f>IF(ISNA(VLOOKUP($A6,'Canadian Selectons Dec 15'!$A$17:$H$18,8,FALSE))=TRUE,0,VLOOKUP($A6,'Canadian Selectons Dec 15'!$A$17:$H$18,8,FALSE))</f>
        <v>0</v>
      </c>
      <c r="K6" s="80">
        <f>IF(ISNA(VLOOKUP($A6,'Holimont Jan 11'!$A$17:$H$20,8,FALSE))=TRUE,0,VLOOKUP($A6,'Holimont Jan 11'!$A$17:$H$20,8,FALSE))</f>
        <v>0</v>
      </c>
      <c r="L6" s="42">
        <f>IF(ISNA(VLOOKUP($A6,'TT Calabogie Jan 25'!$A$17:$H$25,8,FALSE))=TRUE,0,VLOOKUP($A6,'TT Calabogie Jan 25'!$A$17:$H$25,8,FALSE))</f>
        <v>0</v>
      </c>
      <c r="M6" s="42">
        <f>IF(ISNA(VLOOKUP($A6,'January Jam Jan 26'!$A$17:$H$17,8,FALSE))=TRUE,0,VLOOKUP($A6,'January Jam Jan 26'!$A$17:$H$25,8,FALSE))</f>
        <v>0</v>
      </c>
      <c r="N6" s="42">
        <f>IF(ISNA(VLOOKUP($A6,'Canadian Series SM Jan 25'!$A$17:$H$18,8,FALSE))=TRUE,0,VLOOKUP($A6,'Canadian Series SM Jan 25'!$A$17:$H$18,8,FALSE))</f>
        <v>750</v>
      </c>
      <c r="O6" s="42">
        <f>IF(ISNA(VLOOKUP($A6,'Canadian Series DM Jan 26'!$A$17:$H$18,8,FALSE))=TRUE,0,VLOOKUP($A6,'Canadian Series DM Jan 26'!$A$17:$H$18,8,FALSE))</f>
        <v>328.82665379043937</v>
      </c>
      <c r="P6" s="42">
        <f>IF(ISNA(VLOOKUP($A6,'TT Caledon Feb 9'!$A$17:$H$24,8,FALSE))=TRUE,0,VLOOKUP($A6,'TT Caledon Feb 9'!$A$17:$H$24,8,FALSE))</f>
        <v>0</v>
      </c>
      <c r="Q6" s="42">
        <f>IF(ISNA(VLOOKUP($A6,'Apex NorAm Single Feb 15'!$A$17:$H$17,8,FALSE))=TRUE,0,VLOOKUP($A6,'Apex NorAm Single Feb 15'!$A$17:$H$17,8,FALSE))</f>
        <v>940.9035901573214</v>
      </c>
      <c r="R6" s="42">
        <f>IF(ISNA(VLOOKUP($A6,'Vail NorAm Duals Feb 23'!$A$17:$H$17,8,FALSE))=TRUE,0,VLOOKUP($A6,'Vail NorAm Duals Feb 23'!$A$17:$H$17,8,FALSE))</f>
        <v>1044.744617982271</v>
      </c>
      <c r="S6" s="42">
        <f>IF(ISNA(VLOOKUP($A6,'TT Camp Fortune'!$A$17:$H$26,8,FALSE))=TRUE,0,VLOOKUP($A6,'TT Camp Fortune'!$A$17:$H$26,8,FALSE))</f>
        <v>0</v>
      </c>
      <c r="T6" s="42">
        <f>IF(ISNA(VLOOKUP($A6,'Provincials-OWG'!$A$17:$H$28,8,FALSE))=TRUE,0,VLOOKUP($A6,'Provincials-OWG'!$A$17:$H$28,8,FALSE))</f>
        <v>0</v>
      </c>
      <c r="U6" s="42">
        <f>IF(ISNA(VLOOKUP($A6,'Cnd Series Camp Fortune day 1'!$A$17:$H$28,8,FALSE))=TRUE,0,VLOOKUP($A6,'Cnd Series Camp Fortune day 1'!$A$17:$H$28,8,FALSE))</f>
        <v>786.9794159885114</v>
      </c>
      <c r="V6" s="42">
        <f>IF(ISNA(VLOOKUP($A6,'Cnd Series Camp Fortune day 2'!$A$17:$H$28,8,FALSE))=TRUE,0,VLOOKUP($A6,'Cnd Series Camp Fortune day 2'!$A$17:$H$28,8,FALSE))</f>
        <v>800</v>
      </c>
      <c r="W6" s="42">
        <f>IF(ISNA(VLOOKUP($A6,'Jr Nationals MO'!$A$17:$H$28,8,FALSE))=TRUE,0,VLOOKUP($A6,'Jr Nationals MO'!$A$17:$H$28,8,FALSE))</f>
        <v>750</v>
      </c>
      <c r="X6" s="42">
        <f>IF(ISNA(VLOOKUP($A6,'Sr. Nationals Single'!$A$17:$H$28,8,FALSE))=TRUE,0,VLOOKUP($A6,'Sr. Nationals Single'!$A$17:$H$28,8,FALSE))</f>
        <v>1064.6326776395022</v>
      </c>
      <c r="Y6" s="42">
        <f>IF(ISNA(VLOOKUP($A6,'Sr. Nationals Dual'!$A$17:$H$28,8,FALSE))=TRUE,0,VLOOKUP($A6,'Sr. Nationals Dual'!$A$17:$H$28,8,FALSE))</f>
        <v>1030.4666666666667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s="24" customFormat="1" ht="15">
      <c r="A7" s="62" t="s">
        <v>31</v>
      </c>
      <c r="B7" s="28"/>
      <c r="C7" s="41">
        <f t="shared" si="0"/>
        <v>2</v>
      </c>
      <c r="D7" s="61">
        <f t="shared" si="1"/>
        <v>869.7357019064125</v>
      </c>
      <c r="E7" s="61">
        <f t="shared" si="2"/>
        <v>823.4546994072819</v>
      </c>
      <c r="F7" s="61">
        <f t="shared" si="3"/>
        <v>800</v>
      </c>
      <c r="G7" s="41">
        <f t="shared" si="4"/>
        <v>2493.1904013136946</v>
      </c>
      <c r="H7" s="23"/>
      <c r="I7" s="42">
        <f>IF(ISNA(VLOOKUP($A7,'Canadian Selections Dec 14'!$A$17:$H$18,8,FALSE))=TRUE,"0",VLOOKUP($A7,'Canadian Selections Dec 14'!$A$17:$H$18,8,FALSE))</f>
        <v>869.7357019064125</v>
      </c>
      <c r="J7" s="42">
        <f>IF(ISNA(VLOOKUP($A7,'Canadian Selectons Dec 15'!$A$17:$H$18,8,FALSE))=TRUE,0,VLOOKUP($A7,'Canadian Selectons Dec 15'!$A$17:$H$18,8,FALSE))</f>
        <v>823.4546994072819</v>
      </c>
      <c r="K7" s="42">
        <f>IF(ISNA(VLOOKUP($A7,'Holimont Jan 11'!$A$17:$H$20,8,FALSE))=TRUE,0,VLOOKUP($A7,'Holimont Jan 11'!$A$17:$H$20,8,FALSE))</f>
        <v>800</v>
      </c>
      <c r="L7" s="42">
        <f>IF(ISNA(VLOOKUP($A7,'TT Calabogie Jan 25'!$A$17:$H$25,8,FALSE))=TRUE,0,VLOOKUP($A7,'TT Calabogie Jan 25'!$A$17:$H$25,8,FALSE))</f>
        <v>0</v>
      </c>
      <c r="M7" s="42">
        <f>IF(ISNA(VLOOKUP($A7,'January Jam Jan 26'!$A$17:$H$17,8,FALSE))=TRUE,0,VLOOKUP($A7,'January Jam Jan 26'!$A$17:$H$25,8,FALSE))</f>
        <v>0</v>
      </c>
      <c r="N7" s="42">
        <f>IF(ISNA(VLOOKUP($A7,'Canadian Series SM Jan 25'!$A$17:$H$18,8,FALSE))=TRUE,0,VLOOKUP($A7,'Canadian Series SM Jan 25'!$A$17:$H$18,8,FALSE))</f>
        <v>726.9894534995206</v>
      </c>
      <c r="O7" s="42">
        <f>IF(ISNA(VLOOKUP($A7,'Canadian Series DM Jan 26'!$A$17:$H$18,8,FALSE))=TRUE,0,VLOOKUP($A7,'Canadian Series DM Jan 26'!$A$17:$H$18,8,FALSE))</f>
        <v>752.8000000000002</v>
      </c>
      <c r="P7" s="42">
        <f>IF(ISNA(VLOOKUP($A7,'TT Caledon Feb 9'!$A$17:$H$24,8,FALSE))=TRUE,0,VLOOKUP($A7,'TT Caledon Feb 9'!$A$17:$H$24,8,FALSE))</f>
        <v>0</v>
      </c>
      <c r="Q7" s="42">
        <f>IF(ISNA(VLOOKUP($A7,'Apex NorAm Single Feb 15'!$A$17:$H$17,8,FALSE))=TRUE,0,VLOOKUP($A7,'Apex NorAm Single Feb 15'!$A$17:$H$17,8,FALSE))</f>
        <v>0</v>
      </c>
      <c r="R7" s="42">
        <f>IF(ISNA(VLOOKUP($A7,'Vail NorAm Duals Feb 23'!$A$17:$H$17,8,FALSE))=TRUE,0,VLOOKUP($A7,'Vail NorAm Duals Feb 23'!$A$17:$H$17,8,FALSE))</f>
        <v>0</v>
      </c>
      <c r="S7" s="42">
        <f>IF(ISNA(VLOOKUP($A7,'TT Camp Fortune'!$A$17:$H$26,8,FALSE))=TRUE,0,VLOOKUP($A7,'TT Camp Fortune'!$A$17:$H$26,8,FALSE))</f>
        <v>0</v>
      </c>
      <c r="T7" s="42">
        <f>IF(ISNA(VLOOKUP($A7,'Provincials-OWG'!$A$17:$H$28,8,FALSE))=TRUE,0,VLOOKUP($A7,'Provincials-OWG'!$A$17:$H$28,8,FALSE))</f>
        <v>0</v>
      </c>
      <c r="U7" s="42">
        <f>IF(ISNA(VLOOKUP($A7,'Cnd Series Camp Fortune day 1'!$A$17:$H$28,8,FALSE))=TRUE,0,VLOOKUP($A7,'Cnd Series Camp Fortune day 1'!$A$17:$H$28,8,FALSE))</f>
        <v>0</v>
      </c>
      <c r="V7" s="42">
        <f>IF(ISNA(VLOOKUP($A7,'Cnd Series Camp Fortune day 2'!$A$17:$H$28,8,FALSE))=TRUE,0,VLOOKUP($A7,'Cnd Series Camp Fortune day 2'!$A$17:$H$28,8,FALSE))</f>
        <v>0</v>
      </c>
      <c r="W7" s="42">
        <f>IF(ISNA(VLOOKUP($A7,'Jr Nationals MO'!$A$17:$H$28,8,FALSE))=TRUE,0,VLOOKUP($A7,'Jr Nationals MO'!$A$17:$H$28,8,FALSE))</f>
        <v>0</v>
      </c>
      <c r="X7" s="42">
        <f>IF(ISNA(VLOOKUP($A7,'Sr. Nationals Single'!$A$17:$H$28,8,FALSE))=TRUE,0,VLOOKUP($A7,'Sr. Nationals Single'!$A$17:$H$28,8,FALSE))</f>
        <v>0</v>
      </c>
      <c r="Y7" s="42">
        <f>IF(ISNA(VLOOKUP($A7,'Sr. Nationals Dual'!$A$17:$H$28,8,FALSE))=TRUE,0,VLOOKUP($A7,'Sr. Nationals Dual'!$A$17:$H$28,8,FALSE))</f>
        <v>0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s="24" customFormat="1" ht="15">
      <c r="A8" s="62" t="s">
        <v>34</v>
      </c>
      <c r="B8" s="28"/>
      <c r="C8" s="41">
        <f t="shared" si="0"/>
        <v>3</v>
      </c>
      <c r="D8" s="61">
        <f t="shared" si="1"/>
        <v>550.5016722408027</v>
      </c>
      <c r="E8" s="61">
        <f t="shared" si="2"/>
        <v>550</v>
      </c>
      <c r="F8" s="61">
        <f t="shared" si="3"/>
        <v>537.3907040957201</v>
      </c>
      <c r="G8" s="41">
        <f t="shared" si="4"/>
        <v>1637.8923763365228</v>
      </c>
      <c r="H8" s="23"/>
      <c r="I8" s="42" t="str">
        <f>IF(ISNA(VLOOKUP($A8,'Canadian Selections Dec 14'!$A$17:$H$18,8,FALSE))=TRUE,"0",VLOOKUP($A8,'Canadian Selections Dec 14'!$A$17:$H$18,8,FALSE))</f>
        <v>0</v>
      </c>
      <c r="J8" s="42">
        <f>IF(ISNA(VLOOKUP($A8,'Canadian Selectons Dec 15'!$A$17:$H$18,8,FALSE))=TRUE,0,VLOOKUP($A8,'Canadian Selectons Dec 15'!$A$17:$H$18,8,FALSE))</f>
        <v>0</v>
      </c>
      <c r="K8" s="42">
        <f>IF(ISNA(VLOOKUP($A8,'Holimont Jan 11'!$A$17:$H$20,8,FALSE))=TRUE,0,VLOOKUP($A8,'Holimont Jan 11'!$A$17:$H$20,8,FALSE))</f>
        <v>550.5016722408027</v>
      </c>
      <c r="L8" s="42">
        <f>IF(ISNA(VLOOKUP($A8,'TT Calabogie Jan 25'!$A$17:$H$25,8,FALSE))=TRUE,0,VLOOKUP($A8,'TT Calabogie Jan 25'!$A$17:$H$25,8,FALSE))</f>
        <v>500</v>
      </c>
      <c r="M8" s="42">
        <f>IF(ISNA(VLOOKUP($A8,'January Jam Jan 26'!$A$17:$H$17,8,FALSE))=TRUE,0,VLOOKUP($A8,'January Jam Jan 26'!$A$17:$H$25,8,FALSE))</f>
        <v>0</v>
      </c>
      <c r="N8" s="42">
        <f>IF(ISNA(VLOOKUP($A8,'Canadian Series SM Jan 25'!$A$17:$H$18,8,FALSE))=TRUE,0,VLOOKUP($A8,'Canadian Series SM Jan 25'!$A$17:$H$18,8,FALSE))</f>
        <v>0</v>
      </c>
      <c r="O8" s="42">
        <f>IF(ISNA(VLOOKUP($A8,'Canadian Series DM Jan 26'!$A$17:$H$18,8,FALSE))=TRUE,0,VLOOKUP($A8,'Canadian Series DM Jan 26'!$A$17:$H$18,8,FALSE))</f>
        <v>0</v>
      </c>
      <c r="P8" s="42">
        <f>IF(ISNA(VLOOKUP($A8,'TT Caledon Feb 9'!$A$17:$H$24,8,FALSE))=TRUE,0,VLOOKUP($A8,'TT Caledon Feb 9'!$A$17:$H$24,8,FALSE))</f>
        <v>500</v>
      </c>
      <c r="Q8" s="42">
        <f>IF(ISNA(VLOOKUP($A8,'Apex NorAm Single Feb 15'!$A$17:$H$17,8,FALSE))=TRUE,0,VLOOKUP($A8,'Apex NorAm Single Feb 15'!$A$17:$H$17,8,FALSE))</f>
        <v>0</v>
      </c>
      <c r="R8" s="42">
        <f>IF(ISNA(VLOOKUP($A8,'Vail NorAm Duals Feb 23'!$A$17:$H$17,8,FALSE))=TRUE,0,VLOOKUP($A8,'Vail NorAm Duals Feb 23'!$A$17:$H$17,8,FALSE))</f>
        <v>0</v>
      </c>
      <c r="S8" s="42">
        <f>IF(ISNA(VLOOKUP($A8,'TT Camp Fortune'!$A$17:$H$26,8,FALSE))=TRUE,0,VLOOKUP($A8,'TT Camp Fortune'!$A$17:$H$26,8,FALSE))</f>
        <v>475.19509476031214</v>
      </c>
      <c r="T8" s="42">
        <f>IF(ISNA(VLOOKUP($A8,'Provincials-OWG'!$A$17:$H$28,8,FALSE))=TRUE,0,VLOOKUP($A8,'Provincials-OWG'!$A$17:$H$28,8,FALSE))</f>
        <v>550</v>
      </c>
      <c r="U8" s="42">
        <f>IF(ISNA(VLOOKUP($A8,'Cnd Series Camp Fortune day 1'!$A$17:$H$28,8,FALSE))=TRUE,0,VLOOKUP($A8,'Cnd Series Camp Fortune day 1'!$A$17:$H$28,8,FALSE))</f>
        <v>494.534824605999</v>
      </c>
      <c r="V8" s="42">
        <f>IF(ISNA(VLOOKUP($A8,'Cnd Series Camp Fortune day 2'!$A$17:$H$28,8,FALSE))=TRUE,0,VLOOKUP($A8,'Cnd Series Camp Fortune day 2'!$A$17:$H$28,8,FALSE))</f>
        <v>473.1617647058823</v>
      </c>
      <c r="W8" s="42">
        <f>IF(ISNA(VLOOKUP($A8,'Jr Nationals MO'!$A$17:$H$28,8,FALSE))=TRUE,0,VLOOKUP($A8,'Jr Nationals MO'!$A$17:$H$28,8,FALSE))</f>
        <v>537.3907040957201</v>
      </c>
      <c r="X8" s="42">
        <f>IF(ISNA(VLOOKUP($A8,'Sr. Nationals Single'!$A$17:$H$28,8,FALSE))=TRUE,0,VLOOKUP($A8,'Sr. Nationals Single'!$A$17:$H$28,8,FALSE))</f>
        <v>0</v>
      </c>
      <c r="Y8" s="42">
        <f>IF(ISNA(VLOOKUP($A8,'Sr. Nationals Dual'!$A$17:$H$28,8,FALSE))=TRUE,0,VLOOKUP($A8,'Sr. Nationals Dual'!$A$17:$H$28,8,FALSE))</f>
        <v>0</v>
      </c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s="24" customFormat="1" ht="15">
      <c r="A9" s="62" t="s">
        <v>33</v>
      </c>
      <c r="B9" s="28"/>
      <c r="C9" s="41">
        <f t="shared" si="0"/>
        <v>4</v>
      </c>
      <c r="D9" s="61">
        <f t="shared" si="1"/>
        <v>548.780487804878</v>
      </c>
      <c r="E9" s="61">
        <f t="shared" si="2"/>
        <v>541.6750756811302</v>
      </c>
      <c r="F9" s="61">
        <f t="shared" si="3"/>
        <v>500</v>
      </c>
      <c r="G9" s="41">
        <f t="shared" si="4"/>
        <v>1590.4555634860083</v>
      </c>
      <c r="H9" s="23"/>
      <c r="I9" s="42" t="str">
        <f>IF(ISNA(VLOOKUP($A9,'Canadian Selections Dec 14'!$A$17:$H$18,8,FALSE))=TRUE,"0",VLOOKUP($A9,'Canadian Selections Dec 14'!$A$17:$H$18,8,FALSE))</f>
        <v>0</v>
      </c>
      <c r="J9" s="42">
        <f>IF(ISNA(VLOOKUP($A9,'Canadian Selectons Dec 15'!$A$17:$H$18,8,FALSE))=TRUE,0,VLOOKUP($A9,'Canadian Selectons Dec 15'!$A$17:$H$18,8,FALSE))</f>
        <v>0</v>
      </c>
      <c r="K9" s="42">
        <f>IF(ISNA(VLOOKUP($A9,'Holimont Jan 11'!$A$17:$H$20,8,FALSE))=TRUE,0,VLOOKUP($A9,'Holimont Jan 11'!$A$17:$H$20,8,FALSE))</f>
        <v>0</v>
      </c>
      <c r="L9" s="42">
        <f>IF(ISNA(VLOOKUP($A9,'TT Calabogie Jan 25'!$A$17:$H$25,8,FALSE))=TRUE,0,VLOOKUP($A9,'TT Calabogie Jan 25'!$A$17:$H$25,8,FALSE))</f>
        <v>483.9389152185361</v>
      </c>
      <c r="M9" s="42">
        <f>IF(ISNA(VLOOKUP($A9,'January Jam Jan 26'!$A$17:$H$17,8,FALSE))=TRUE,0,VLOOKUP($A9,'January Jam Jan 26'!$A$17:$H$25,8,FALSE))</f>
        <v>0</v>
      </c>
      <c r="N9" s="42">
        <f>IF(ISNA(VLOOKUP($A9,'Canadian Series SM Jan 25'!$A$17:$H$18,8,FALSE))=TRUE,0,VLOOKUP($A9,'Canadian Series SM Jan 25'!$A$17:$H$18,8,FALSE))</f>
        <v>0</v>
      </c>
      <c r="O9" s="42">
        <f>IF(ISNA(VLOOKUP($A9,'Canadian Series DM Jan 26'!$A$17:$H$18,8,FALSE))=TRUE,0,VLOOKUP($A9,'Canadian Series DM Jan 26'!$A$17:$H$18,8,FALSE))</f>
        <v>0</v>
      </c>
      <c r="P9" s="42">
        <f>IF(ISNA(VLOOKUP($A9,'TT Caledon Feb 9'!$A$17:$H$24,8,FALSE))=TRUE,0,VLOOKUP($A9,'TT Caledon Feb 9'!$A$17:$H$24,8,FALSE))</f>
        <v>474.3914807302232</v>
      </c>
      <c r="Q9" s="42">
        <f>IF(ISNA(VLOOKUP($A9,'Apex NorAm Single Feb 15'!$A$17:$H$17,8,FALSE))=TRUE,0,VLOOKUP($A9,'Apex NorAm Single Feb 15'!$A$17:$H$17,8,FALSE))</f>
        <v>0</v>
      </c>
      <c r="R9" s="42">
        <f>IF(ISNA(VLOOKUP($A9,'Vail NorAm Duals Feb 23'!$A$17:$H$17,8,FALSE))=TRUE,0,VLOOKUP($A9,'Vail NorAm Duals Feb 23'!$A$17:$H$17,8,FALSE))</f>
        <v>0</v>
      </c>
      <c r="S9" s="42">
        <f>IF(ISNA(VLOOKUP($A9,'TT Camp Fortune'!$A$17:$H$26,8,FALSE))=TRUE,0,VLOOKUP($A9,'TT Camp Fortune'!$A$17:$H$26,8,FALSE))</f>
        <v>500</v>
      </c>
      <c r="T9" s="42">
        <f>IF(ISNA(VLOOKUP($A9,'Provincials-OWG'!$A$17:$H$28,8,FALSE))=TRUE,0,VLOOKUP($A9,'Provincials-OWG'!$A$17:$H$28,8,FALSE))</f>
        <v>541.6750756811302</v>
      </c>
      <c r="U9" s="42">
        <f>IF(ISNA(VLOOKUP($A9,'Cnd Series Camp Fortune day 1'!$A$17:$H$28,8,FALSE))=TRUE,0,VLOOKUP($A9,'Cnd Series Camp Fortune day 1'!$A$17:$H$28,8,FALSE))</f>
        <v>0</v>
      </c>
      <c r="V9" s="42">
        <f>IF(ISNA(VLOOKUP($A9,'Cnd Series Camp Fortune day 2'!$A$17:$H$28,8,FALSE))=TRUE,0,VLOOKUP($A9,'Cnd Series Camp Fortune day 2'!$A$17:$H$28,8,FALSE))</f>
        <v>0</v>
      </c>
      <c r="W9" s="42">
        <f>IF(ISNA(VLOOKUP($A9,'Jr Nationals MO'!$A$17:$H$28,8,FALSE))=TRUE,0,VLOOKUP($A9,'Jr Nationals MO'!$A$17:$H$28,8,FALSE))</f>
        <v>548.780487804878</v>
      </c>
      <c r="X9" s="42">
        <f>IF(ISNA(VLOOKUP($A9,'Sr. Nationals Single'!$A$17:$H$28,8,FALSE))=TRUE,0,VLOOKUP($A9,'Sr. Nationals Single'!$A$17:$H$28,8,FALSE))</f>
        <v>0</v>
      </c>
      <c r="Y9" s="42">
        <f>IF(ISNA(VLOOKUP($A9,'Sr. Nationals Dual'!$A$17:$H$28,8,FALSE))=TRUE,0,VLOOKUP($A9,'Sr. Nationals Dual'!$A$17:$H$28,8,FALSE))</f>
        <v>0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6" s="24" customFormat="1" ht="15">
      <c r="A10" s="62" t="s">
        <v>32</v>
      </c>
      <c r="B10" s="28"/>
      <c r="C10" s="41">
        <f t="shared" si="0"/>
        <v>5</v>
      </c>
      <c r="D10" s="61">
        <f t="shared" si="1"/>
        <v>539.908490086426</v>
      </c>
      <c r="E10" s="61">
        <f t="shared" si="2"/>
        <v>513.3779264214047</v>
      </c>
      <c r="F10" s="61">
        <f t="shared" si="3"/>
        <v>504.6019328117809</v>
      </c>
      <c r="G10" s="41">
        <f t="shared" si="4"/>
        <v>1557.8883493196117</v>
      </c>
      <c r="H10" s="23"/>
      <c r="I10" s="42" t="str">
        <f>IF(ISNA(VLOOKUP($A10,'Canadian Selections Dec 14'!$A$17:$H$18,8,FALSE))=TRUE,"0",VLOOKUP($A10,'Canadian Selections Dec 14'!$A$17:$H$18,8,FALSE))</f>
        <v>0</v>
      </c>
      <c r="J10" s="42">
        <f>IF(ISNA(VLOOKUP($A10,'Canadian Selectons Dec 15'!$A$17:$H$18,8,FALSE))=TRUE,0,VLOOKUP($A10,'Canadian Selectons Dec 15'!$A$17:$H$18,8,FALSE))</f>
        <v>0</v>
      </c>
      <c r="K10" s="42">
        <f>IF(ISNA(VLOOKUP($A10,'Holimont Jan 11'!$A$17:$H$20,8,FALSE))=TRUE,0,VLOOKUP($A10,'Holimont Jan 11'!$A$17:$H$20,8,FALSE))</f>
        <v>513.3779264214047</v>
      </c>
      <c r="L10" s="42">
        <f>IF(ISNA(VLOOKUP($A10,'TT Calabogie Jan 25'!$A$17:$H$25,8,FALSE))=TRUE,0,VLOOKUP($A10,'TT Calabogie Jan 25'!$A$17:$H$25,8,FALSE))</f>
        <v>496.3138493944182</v>
      </c>
      <c r="M10" s="42">
        <f>IF(ISNA(VLOOKUP($A10,'January Jam Jan 26'!$A$17:$H$17,8,FALSE))=TRUE,0,VLOOKUP($A10,'January Jam Jan 26'!$A$17:$H$25,8,FALSE))</f>
        <v>0</v>
      </c>
      <c r="N10" s="42">
        <f>IF(ISNA(VLOOKUP($A10,'Canadian Series SM Jan 25'!$A$17:$H$18,8,FALSE))=TRUE,0,VLOOKUP($A10,'Canadian Series SM Jan 25'!$A$17:$H$18,8,FALSE))</f>
        <v>0</v>
      </c>
      <c r="O10" s="42">
        <f>IF(ISNA(VLOOKUP($A10,'Canadian Series DM Jan 26'!$A$17:$H$18,8,FALSE))=TRUE,0,VLOOKUP($A10,'Canadian Series DM Jan 26'!$A$17:$H$18,8,FALSE))</f>
        <v>0</v>
      </c>
      <c r="P10" s="42">
        <f>IF(ISNA(VLOOKUP($A10,'TT Caledon Feb 9'!$A$17:$H$24,8,FALSE))=TRUE,0,VLOOKUP($A10,'TT Caledon Feb 9'!$A$17:$H$24,8,FALSE))</f>
        <v>416.5821501014199</v>
      </c>
      <c r="Q10" s="42">
        <f>IF(ISNA(VLOOKUP($A10,'Apex NorAm Single Feb 15'!$A$17:$H$17,8,FALSE))=TRUE,0,VLOOKUP($A10,'Apex NorAm Single Feb 15'!$A$17:$H$17,8,FALSE))</f>
        <v>0</v>
      </c>
      <c r="R10" s="42">
        <f>IF(ISNA(VLOOKUP($A10,'Vail NorAm Duals Feb 23'!$A$17:$H$17,8,FALSE))=TRUE,0,VLOOKUP($A10,'Vail NorAm Duals Feb 23'!$A$17:$H$17,8,FALSE))</f>
        <v>0</v>
      </c>
      <c r="S10" s="42">
        <f>IF(ISNA(VLOOKUP($A10,'TT Camp Fortune'!$A$17:$H$26,8,FALSE))=TRUE,0,VLOOKUP($A10,'TT Camp Fortune'!$A$17:$H$26,8,FALSE))</f>
        <v>470.17837235228535</v>
      </c>
      <c r="T10" s="42">
        <f>IF(ISNA(VLOOKUP($A10,'Provincials-OWG'!$A$17:$H$28,8,FALSE))=TRUE,0,VLOOKUP($A10,'Provincials-OWG'!$A$17:$H$28,8,FALSE))</f>
        <v>453.43087790111</v>
      </c>
      <c r="U10" s="42">
        <f>IF(ISNA(VLOOKUP($A10,'Cnd Series Camp Fortune day 1'!$A$17:$H$28,8,FALSE))=TRUE,0,VLOOKUP($A10,'Cnd Series Camp Fortune day 1'!$A$17:$H$28,8,FALSE))</f>
        <v>539.908490086426</v>
      </c>
      <c r="V10" s="42">
        <f>IF(ISNA(VLOOKUP($A10,'Cnd Series Camp Fortune day 2'!$A$17:$H$28,8,FALSE))=TRUE,0,VLOOKUP($A10,'Cnd Series Camp Fortune day 2'!$A$17:$H$28,8,FALSE))</f>
        <v>464.33823529411774</v>
      </c>
      <c r="W10" s="42">
        <f>IF(ISNA(VLOOKUP($A10,'Jr Nationals MO'!$A$17:$H$28,8,FALSE))=TRUE,0,VLOOKUP($A10,'Jr Nationals MO'!$A$17:$H$28,8,FALSE))</f>
        <v>504.6019328117809</v>
      </c>
      <c r="X10" s="42">
        <f>IF(ISNA(VLOOKUP($A10,'Sr. Nationals Single'!$A$17:$H$28,8,FALSE))=TRUE,0,VLOOKUP($A10,'Sr. Nationals Single'!$A$17:$H$28,8,FALSE))</f>
        <v>0</v>
      </c>
      <c r="Y10" s="42">
        <f>IF(ISNA(VLOOKUP($A10,'Sr. Nationals Dual'!$A$17:$H$28,8,FALSE))=TRUE,0,VLOOKUP($A10,'Sr. Nationals Dual'!$A$17:$H$28,8,FALSE))</f>
        <v>0</v>
      </c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s="24" customFormat="1" ht="15">
      <c r="A11" s="62" t="s">
        <v>36</v>
      </c>
      <c r="B11" s="28"/>
      <c r="C11" s="41">
        <f t="shared" si="0"/>
        <v>6</v>
      </c>
      <c r="D11" s="61">
        <f t="shared" si="1"/>
        <v>512.3745819397994</v>
      </c>
      <c r="E11" s="61">
        <f t="shared" si="2"/>
        <v>413.32218506131545</v>
      </c>
      <c r="F11" s="61">
        <f t="shared" si="3"/>
        <v>405.70131180625634</v>
      </c>
      <c r="G11" s="41">
        <f t="shared" si="4"/>
        <v>1331.3980788073713</v>
      </c>
      <c r="H11" s="23"/>
      <c r="I11" s="42" t="str">
        <f>IF(ISNA(VLOOKUP($A11,'Canadian Selections Dec 14'!$A$17:$H$18,8,FALSE))=TRUE,"0",VLOOKUP($A11,'Canadian Selections Dec 14'!$A$17:$H$18,8,FALSE))</f>
        <v>0</v>
      </c>
      <c r="J11" s="42">
        <f>IF(ISNA(VLOOKUP($A11,'Canadian Selectons Dec 15'!$A$17:$H$18,8,FALSE))=TRUE,0,VLOOKUP($A11,'Canadian Selectons Dec 15'!$A$17:$H$18,8,FALSE))</f>
        <v>0</v>
      </c>
      <c r="K11" s="42">
        <f>IF(ISNA(VLOOKUP($A11,'Holimont Jan 11'!$A$17:$H$20,8,FALSE))=TRUE,0,VLOOKUP($A11,'Holimont Jan 11'!$A$17:$H$20,8,FALSE))</f>
        <v>512.3745819397994</v>
      </c>
      <c r="L11" s="42">
        <f>IF(ISNA(VLOOKUP($A11,'TT Calabogie Jan 25'!$A$17:$H$25,8,FALSE))=TRUE,0,VLOOKUP($A11,'TT Calabogie Jan 25'!$A$17:$H$25,8,FALSE))</f>
        <v>399.68404423380724</v>
      </c>
      <c r="M11" s="42">
        <f>IF(ISNA(VLOOKUP($A11,'January Jam Jan 26'!$A$17:$H$17,8,FALSE))=TRUE,0,VLOOKUP($A11,'January Jam Jan 26'!$A$17:$H$25,8,FALSE))</f>
        <v>0</v>
      </c>
      <c r="N11" s="42">
        <f>IF(ISNA(VLOOKUP($A11,'Canadian Series SM Jan 25'!$A$17:$H$18,8,FALSE))=TRUE,0,VLOOKUP($A11,'Canadian Series SM Jan 25'!$A$17:$H$18,8,FALSE))</f>
        <v>0</v>
      </c>
      <c r="O11" s="42">
        <f>IF(ISNA(VLOOKUP($A11,'Canadian Series DM Jan 26'!$A$17:$H$18,8,FALSE))=TRUE,0,VLOOKUP($A11,'Canadian Series DM Jan 26'!$A$17:$H$18,8,FALSE))</f>
        <v>0</v>
      </c>
      <c r="P11" s="42">
        <f>IF(ISNA(VLOOKUP($A11,'TT Caledon Feb 9'!$A$17:$H$24,8,FALSE))=TRUE,0,VLOOKUP($A11,'TT Caledon Feb 9'!$A$17:$H$24,8,FALSE))</f>
        <v>338.7423935091278</v>
      </c>
      <c r="Q11" s="42">
        <f>IF(ISNA(VLOOKUP($A11,'Apex NorAm Single Feb 15'!$A$17:$H$17,8,FALSE))=TRUE,0,VLOOKUP($A11,'Apex NorAm Single Feb 15'!$A$17:$H$17,8,FALSE))</f>
        <v>0</v>
      </c>
      <c r="R11" s="42">
        <f>IF(ISNA(VLOOKUP($A11,'Vail NorAm Duals Feb 23'!$A$17:$H$17,8,FALSE))=TRUE,0,VLOOKUP($A11,'Vail NorAm Duals Feb 23'!$A$17:$H$17,8,FALSE))</f>
        <v>0</v>
      </c>
      <c r="S11" s="42">
        <f>IF(ISNA(VLOOKUP($A11,'TT Camp Fortune'!$A$17:$H$26,8,FALSE))=TRUE,0,VLOOKUP($A11,'TT Camp Fortune'!$A$17:$H$26,8,FALSE))</f>
        <v>413.32218506131545</v>
      </c>
      <c r="T11" s="42">
        <f>IF(ISNA(VLOOKUP($A11,'Provincials-OWG'!$A$17:$H$28,8,FALSE))=TRUE,0,VLOOKUP($A11,'Provincials-OWG'!$A$17:$H$28,8,FALSE))</f>
        <v>405.70131180625634</v>
      </c>
      <c r="U11" s="42">
        <f>IF(ISNA(VLOOKUP($A11,'Cnd Series Camp Fortune day 1'!$A$17:$H$28,8,FALSE))=TRUE,0,VLOOKUP($A11,'Cnd Series Camp Fortune day 1'!$A$17:$H$28,8,FALSE))</f>
        <v>0</v>
      </c>
      <c r="V11" s="42">
        <f>IF(ISNA(VLOOKUP($A11,'Cnd Series Camp Fortune day 2'!$A$17:$H$28,8,FALSE))=TRUE,0,VLOOKUP($A11,'Cnd Series Camp Fortune day 2'!$A$17:$H$28,8,FALSE))</f>
        <v>0</v>
      </c>
      <c r="W11" s="42">
        <f>IF(ISNA(VLOOKUP($A11,'Jr Nationals MO'!$A$17:$H$28,8,FALSE))=TRUE,0,VLOOKUP($A11,'Jr Nationals MO'!$A$17:$H$28,8,FALSE))</f>
        <v>0</v>
      </c>
      <c r="X11" s="42">
        <f>IF(ISNA(VLOOKUP($A11,'Sr. Nationals Single'!$A$17:$H$28,8,FALSE))=TRUE,0,VLOOKUP($A11,'Sr. Nationals Single'!$A$17:$H$28,8,FALSE))</f>
        <v>0</v>
      </c>
      <c r="Y11" s="42">
        <f>IF(ISNA(VLOOKUP($A11,'Sr. Nationals Dual'!$A$17:$H$28,8,FALSE))=TRUE,0,VLOOKUP($A11,'Sr. Nationals Dual'!$A$17:$H$28,8,FALSE))</f>
        <v>0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 s="24" customFormat="1" ht="15">
      <c r="A12" s="62" t="s">
        <v>38</v>
      </c>
      <c r="B12" s="28"/>
      <c r="C12" s="41">
        <f t="shared" si="0"/>
        <v>7</v>
      </c>
      <c r="D12" s="61">
        <f t="shared" si="1"/>
        <v>416.5821501014199</v>
      </c>
      <c r="E12" s="61">
        <f t="shared" si="2"/>
        <v>415.6912209889001</v>
      </c>
      <c r="F12" s="61">
        <f t="shared" si="3"/>
        <v>408.58416945373466</v>
      </c>
      <c r="G12" s="41">
        <f t="shared" si="4"/>
        <v>1240.8575405440547</v>
      </c>
      <c r="H12" s="23"/>
      <c r="I12" s="42" t="str">
        <f>IF(ISNA(VLOOKUP($A12,'Canadian Selections Dec 14'!$A$17:$H$18,8,FALSE))=TRUE,"0",VLOOKUP($A12,'Canadian Selections Dec 14'!$A$17:$H$18,8,FALSE))</f>
        <v>0</v>
      </c>
      <c r="J12" s="42">
        <f>IF(ISNA(VLOOKUP($A12,'Canadian Selectons Dec 15'!$A$17:$H$18,8,FALSE))=TRUE,0,VLOOKUP($A12,'Canadian Selectons Dec 15'!$A$17:$H$18,8,FALSE))</f>
        <v>0</v>
      </c>
      <c r="K12" s="42">
        <f>IF(ISNA(VLOOKUP($A12,'Holimont Jan 11'!$A$17:$H$20,8,FALSE))=TRUE,0,VLOOKUP($A12,'Holimont Jan 11'!$A$17:$H$20,8,FALSE))</f>
        <v>0</v>
      </c>
      <c r="L12" s="42">
        <f>IF(ISNA(VLOOKUP($A12,'TT Calabogie Jan 25'!$A$17:$H$25,8,FALSE))=TRUE,0,VLOOKUP($A12,'TT Calabogie Jan 25'!$A$17:$H$25,8,FALSE))</f>
        <v>0</v>
      </c>
      <c r="M12" s="42">
        <f>IF(ISNA(VLOOKUP($A12,'January Jam Jan 26'!$A$17:$H$17,8,FALSE))=TRUE,0,VLOOKUP($A12,'January Jam Jan 26'!$A$17:$H$25,8,FALSE))</f>
        <v>0</v>
      </c>
      <c r="N12" s="42">
        <f>IF(ISNA(VLOOKUP($A12,'Canadian Series SM Jan 25'!$A$17:$H$18,8,FALSE))=TRUE,0,VLOOKUP($A12,'Canadian Series SM Jan 25'!$A$17:$H$18,8,FALSE))</f>
        <v>0</v>
      </c>
      <c r="O12" s="42">
        <f>IF(ISNA(VLOOKUP($A12,'Canadian Series DM Jan 26'!$A$17:$H$18,8,FALSE))=TRUE,0,VLOOKUP($A12,'Canadian Series DM Jan 26'!$A$17:$H$18,8,FALSE))</f>
        <v>0</v>
      </c>
      <c r="P12" s="42">
        <f>IF(ISNA(VLOOKUP($A12,'TT Caledon Feb 9'!$A$17:$H$24,8,FALSE))=TRUE,0,VLOOKUP($A12,'TT Caledon Feb 9'!$A$17:$H$24,8,FALSE))</f>
        <v>416.5821501014199</v>
      </c>
      <c r="Q12" s="42">
        <f>IF(ISNA(VLOOKUP($A12,'Apex NorAm Single Feb 15'!$A$17:$H$17,8,FALSE))=TRUE,0,VLOOKUP($A12,'Apex NorAm Single Feb 15'!$A$17:$H$17,8,FALSE))</f>
        <v>0</v>
      </c>
      <c r="R12" s="42">
        <f>IF(ISNA(VLOOKUP($A12,'Vail NorAm Duals Feb 23'!$A$17:$H$17,8,FALSE))=TRUE,0,VLOOKUP($A12,'Vail NorAm Duals Feb 23'!$A$17:$H$17,8,FALSE))</f>
        <v>0</v>
      </c>
      <c r="S12" s="42">
        <f>IF(ISNA(VLOOKUP($A12,'TT Camp Fortune'!$A$17:$H$26,8,FALSE))=TRUE,0,VLOOKUP($A12,'TT Camp Fortune'!$A$17:$H$26,8,FALSE))</f>
        <v>408.58416945373466</v>
      </c>
      <c r="T12" s="42">
        <f>IF(ISNA(VLOOKUP($A12,'Provincials-OWG'!$A$17:$H$28,8,FALSE))=TRUE,0,VLOOKUP($A12,'Provincials-OWG'!$A$17:$H$28,8,FALSE))</f>
        <v>415.6912209889001</v>
      </c>
      <c r="U12" s="42">
        <f>IF(ISNA(VLOOKUP($A12,'Cnd Series Camp Fortune day 1'!$A$17:$H$28,8,FALSE))=TRUE,0,VLOOKUP($A12,'Cnd Series Camp Fortune day 1'!$A$17:$H$28,8,FALSE))</f>
        <v>321.0472801220132</v>
      </c>
      <c r="V12" s="42">
        <f>IF(ISNA(VLOOKUP($A12,'Cnd Series Camp Fortune day 2'!$A$17:$H$28,8,FALSE))=TRUE,0,VLOOKUP($A12,'Cnd Series Camp Fortune day 2'!$A$17:$H$28,8,FALSE))</f>
        <v>310.29411764705884</v>
      </c>
      <c r="W12" s="42">
        <f>IF(ISNA(VLOOKUP($A12,'Jr Nationals MO'!$A$17:$H$28,8,FALSE))=TRUE,0,VLOOKUP($A12,'Jr Nationals MO'!$A$17:$H$28,8,FALSE))</f>
        <v>0</v>
      </c>
      <c r="X12" s="42">
        <f>IF(ISNA(VLOOKUP($A12,'Sr. Nationals Single'!$A$17:$H$28,8,FALSE))=TRUE,0,VLOOKUP($A12,'Sr. Nationals Single'!$A$17:$H$28,8,FALSE))</f>
        <v>0</v>
      </c>
      <c r="Y12" s="42">
        <f>IF(ISNA(VLOOKUP($A12,'Sr. Nationals Dual'!$A$17:$H$28,8,FALSE))=TRUE,0,VLOOKUP($A12,'Sr. Nationals Dual'!$A$17:$H$28,8,FALSE))</f>
        <v>0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6" s="24" customFormat="1" ht="15">
      <c r="A13" s="62" t="s">
        <v>37</v>
      </c>
      <c r="B13" s="28"/>
      <c r="C13" s="41">
        <f t="shared" si="0"/>
        <v>8</v>
      </c>
      <c r="D13" s="61">
        <f t="shared" si="1"/>
        <v>451.50501672240796</v>
      </c>
      <c r="E13" s="61">
        <f t="shared" si="2"/>
        <v>374.7464503042596</v>
      </c>
      <c r="F13" s="61">
        <f t="shared" si="3"/>
        <v>219.22300706357217</v>
      </c>
      <c r="G13" s="41">
        <f t="shared" si="4"/>
        <v>1045.4744740902397</v>
      </c>
      <c r="H13" s="23"/>
      <c r="I13" s="42" t="str">
        <f>IF(ISNA(VLOOKUP($A13,'Canadian Selections Dec 14'!$A$17:$H$18,8,FALSE))=TRUE,"0",VLOOKUP($A13,'Canadian Selections Dec 14'!$A$17:$H$18,8,FALSE))</f>
        <v>0</v>
      </c>
      <c r="J13" s="42">
        <f>IF(ISNA(VLOOKUP($A13,'Canadian Selectons Dec 15'!$A$17:$H$18,8,FALSE))=TRUE,0,VLOOKUP($A13,'Canadian Selectons Dec 15'!$A$17:$H$18,8,FALSE))</f>
        <v>0</v>
      </c>
      <c r="K13" s="42">
        <f>IF(ISNA(VLOOKUP($A13,'Holimont Jan 11'!$A$17:$H$20,8,FALSE))=TRUE,0,VLOOKUP($A13,'Holimont Jan 11'!$A$17:$H$20,8,FALSE))</f>
        <v>0</v>
      </c>
      <c r="L13" s="42">
        <f>IF(ISNA(VLOOKUP($A13,'TT Calabogie Jan 25'!$A$17:$H$25,8,FALSE))=TRUE,0,VLOOKUP($A13,'TT Calabogie Jan 25'!$A$17:$H$25,8,FALSE))</f>
        <v>180.3580832016851</v>
      </c>
      <c r="M13" s="42">
        <f>IF(ISNA(VLOOKUP($A13,'January Jam Jan 26'!$A$17:$H$17,8,FALSE))=TRUE,0,VLOOKUP($A13,'January Jam Jan 26'!$A$17:$H$25,8,FALSE))</f>
        <v>0</v>
      </c>
      <c r="N13" s="42">
        <f>IF(ISNA(VLOOKUP($A13,'Canadian Series SM Jan 25'!$A$17:$H$18,8,FALSE))=TRUE,0,VLOOKUP($A13,'Canadian Series SM Jan 25'!$A$17:$H$18,8,FALSE))</f>
        <v>0</v>
      </c>
      <c r="O13" s="42">
        <f>IF(ISNA(VLOOKUP($A13,'Canadian Series DM Jan 26'!$A$17:$H$18,8,FALSE))=TRUE,0,VLOOKUP($A13,'Canadian Series DM Jan 26'!$A$17:$H$18,8,FALSE))</f>
        <v>0</v>
      </c>
      <c r="P13" s="42">
        <f>IF(ISNA(VLOOKUP($A13,'TT Caledon Feb 9'!$A$17:$H$24,8,FALSE))=TRUE,0,VLOOKUP($A13,'TT Caledon Feb 9'!$A$17:$H$24,8,FALSE))</f>
        <v>374.7464503042596</v>
      </c>
      <c r="Q13" s="42">
        <f>IF(ISNA(VLOOKUP($A13,'Apex NorAm Single Feb 15'!$A$17:$H$17,8,FALSE))=TRUE,0,VLOOKUP($A13,'Apex NorAm Single Feb 15'!$A$17:$H$17,8,FALSE))</f>
        <v>0</v>
      </c>
      <c r="R13" s="42">
        <f>IF(ISNA(VLOOKUP($A13,'Vail NorAm Duals Feb 23'!$A$17:$H$17,8,FALSE))=TRUE,0,VLOOKUP($A13,'Vail NorAm Duals Feb 23'!$A$17:$H$17,8,FALSE))</f>
        <v>0</v>
      </c>
      <c r="S13" s="42">
        <f>IF(ISNA(VLOOKUP($A13,'TT Camp Fortune'!$A$17:$H$26,8,FALSE))=TRUE,0,VLOOKUP($A13,'TT Camp Fortune'!$A$17:$H$26,8,FALSE))</f>
        <v>451.50501672240796</v>
      </c>
      <c r="T13" s="42">
        <f>IF(ISNA(VLOOKUP($A13,'Provincials-OWG'!$A$17:$H$28,8,FALSE))=TRUE,0,VLOOKUP($A13,'Provincials-OWG'!$A$17:$H$28,8,FALSE))</f>
        <v>219.22300706357217</v>
      </c>
      <c r="U13" s="42">
        <f>IF(ISNA(VLOOKUP($A13,'Cnd Series Camp Fortune day 1'!$A$17:$H$28,8,FALSE))=TRUE,0,VLOOKUP($A13,'Cnd Series Camp Fortune day 1'!$A$17:$H$28,8,FALSE))</f>
        <v>0</v>
      </c>
      <c r="V13" s="42">
        <f>IF(ISNA(VLOOKUP($A13,'Cnd Series Camp Fortune day 2'!$A$17:$H$28,8,FALSE))=TRUE,0,VLOOKUP($A13,'Cnd Series Camp Fortune day 2'!$A$17:$H$28,8,FALSE))</f>
        <v>0</v>
      </c>
      <c r="W13" s="42">
        <f>IF(ISNA(VLOOKUP($A13,'Jr Nationals MO'!$A$17:$H$28,8,FALSE))=TRUE,0,VLOOKUP($A13,'Jr Nationals MO'!$A$17:$H$28,8,FALSE))</f>
        <v>0</v>
      </c>
      <c r="X13" s="42">
        <f>IF(ISNA(VLOOKUP($A13,'Sr. Nationals Single'!$A$17:$H$28,8,FALSE))=TRUE,0,VLOOKUP($A13,'Sr. Nationals Single'!$A$17:$H$28,8,FALSE))</f>
        <v>0</v>
      </c>
      <c r="Y13" s="42">
        <f>IF(ISNA(VLOOKUP($A13,'Sr. Nationals Dual'!$A$17:$H$28,8,FALSE))=TRUE,0,VLOOKUP($A13,'Sr. Nationals Dual'!$A$17:$H$28,8,FALSE))</f>
        <v>0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6" s="24" customFormat="1" ht="15">
      <c r="A14" s="62" t="s">
        <v>43</v>
      </c>
      <c r="B14" s="28"/>
      <c r="C14" s="41">
        <f t="shared" si="0"/>
        <v>9</v>
      </c>
      <c r="D14" s="61">
        <f t="shared" si="1"/>
        <v>324.39455095862763</v>
      </c>
      <c r="E14" s="61">
        <f t="shared" si="2"/>
        <v>295.4292084726867</v>
      </c>
      <c r="F14" s="61">
        <f t="shared" si="3"/>
        <v>271.0446247464503</v>
      </c>
      <c r="G14" s="41">
        <f t="shared" si="4"/>
        <v>890.8683841777647</v>
      </c>
      <c r="H14" s="23"/>
      <c r="I14" s="42" t="str">
        <f>IF(ISNA(VLOOKUP($A14,'Canadian Selections Dec 14'!$A$17:$H$18,8,FALSE))=TRUE,"0",VLOOKUP($A14,'Canadian Selections Dec 14'!$A$17:$H$18,8,FALSE))</f>
        <v>0</v>
      </c>
      <c r="J14" s="42">
        <f>IF(ISNA(VLOOKUP($A14,'Canadian Selectons Dec 15'!$A$17:$H$18,8,FALSE))=TRUE,0,VLOOKUP($A14,'Canadian Selectons Dec 15'!$A$17:$H$18,8,FALSE))</f>
        <v>0</v>
      </c>
      <c r="K14" s="42">
        <f>IF(ISNA(VLOOKUP($A14,'Holimont Jan 11'!$A$17:$H$20,8,FALSE))=TRUE,0,VLOOKUP($A14,'Holimont Jan 11'!$A$17:$H$20,8,FALSE))</f>
        <v>0</v>
      </c>
      <c r="L14" s="42">
        <f>IF(ISNA(VLOOKUP($A14,'TT Calabogie Jan 25'!$A$17:$H$25,8,FALSE))=TRUE,0,VLOOKUP($A14,'TT Calabogie Jan 25'!$A$17:$H$25,8,FALSE))</f>
        <v>265.666140073723</v>
      </c>
      <c r="M14" s="42">
        <f>IF(ISNA(VLOOKUP($A14,'January Jam Jan 26'!$A$17:$H$17,8,FALSE))=TRUE,0,VLOOKUP($A14,'January Jam Jan 26'!$A$17:$H$25,8,FALSE))</f>
        <v>0</v>
      </c>
      <c r="N14" s="42">
        <f>IF(ISNA(VLOOKUP($A14,'Canadian Series SM Jan 25'!$A$17:$H$18,8,FALSE))=TRUE,0,VLOOKUP($A14,'Canadian Series SM Jan 25'!$A$17:$H$18,8,FALSE))</f>
        <v>0</v>
      </c>
      <c r="O14" s="42">
        <f>IF(ISNA(VLOOKUP($A14,'Canadian Series DM Jan 26'!$A$17:$H$18,8,FALSE))=TRUE,0,VLOOKUP($A14,'Canadian Series DM Jan 26'!$A$17:$H$18,8,FALSE))</f>
        <v>0</v>
      </c>
      <c r="P14" s="42">
        <f>IF(ISNA(VLOOKUP($A14,'TT Caledon Feb 9'!$A$17:$H$24,8,FALSE))=TRUE,0,VLOOKUP($A14,'TT Caledon Feb 9'!$A$17:$H$24,8,FALSE))</f>
        <v>271.0446247464503</v>
      </c>
      <c r="Q14" s="42">
        <f>IF(ISNA(VLOOKUP($A14,'Apex NorAm Single Feb 15'!$A$17:$H$17,8,FALSE))=TRUE,0,VLOOKUP($A14,'Apex NorAm Single Feb 15'!$A$17:$H$17,8,FALSE))</f>
        <v>0</v>
      </c>
      <c r="R14" s="42">
        <f>IF(ISNA(VLOOKUP($A14,'Vail NorAm Duals Feb 23'!$A$17:$H$17,8,FALSE))=TRUE,0,VLOOKUP($A14,'Vail NorAm Duals Feb 23'!$A$17:$H$17,8,FALSE))</f>
        <v>0</v>
      </c>
      <c r="S14" s="42">
        <f>IF(ISNA(VLOOKUP($A14,'TT Camp Fortune'!$A$17:$H$26,8,FALSE))=TRUE,0,VLOOKUP($A14,'TT Camp Fortune'!$A$17:$H$26,8,FALSE))</f>
        <v>295.4292084726867</v>
      </c>
      <c r="T14" s="42">
        <f>IF(ISNA(VLOOKUP($A14,'Provincials-OWG'!$A$17:$H$28,8,FALSE))=TRUE,0,VLOOKUP($A14,'Provincials-OWG'!$A$17:$H$28,8,FALSE))</f>
        <v>324.39455095862763</v>
      </c>
      <c r="U14" s="42">
        <f>IF(ISNA(VLOOKUP($A14,'Cnd Series Camp Fortune day 1'!$A$17:$H$28,8,FALSE))=TRUE,0,VLOOKUP($A14,'Cnd Series Camp Fortune day 1'!$A$17:$H$28,8,FALSE))</f>
        <v>0</v>
      </c>
      <c r="V14" s="42">
        <f>IF(ISNA(VLOOKUP($A14,'Cnd Series Camp Fortune day 2'!$A$17:$H$28,8,FALSE))=TRUE,0,VLOOKUP($A14,'Cnd Series Camp Fortune day 2'!$A$17:$H$28,8,FALSE))</f>
        <v>0</v>
      </c>
      <c r="W14" s="42">
        <f>IF(ISNA(VLOOKUP($A14,'Jr Nationals MO'!$A$17:$H$28,8,FALSE))=TRUE,0,VLOOKUP($A14,'Jr Nationals MO'!$A$17:$H$28,8,FALSE))</f>
        <v>0</v>
      </c>
      <c r="X14" s="42">
        <f>IF(ISNA(VLOOKUP($A14,'Sr. Nationals Single'!$A$17:$H$28,8,FALSE))=TRUE,0,VLOOKUP($A14,'Sr. Nationals Single'!$A$17:$H$28,8,FALSE))</f>
        <v>0</v>
      </c>
      <c r="Y14" s="42">
        <f>IF(ISNA(VLOOKUP($A14,'Sr. Nationals Dual'!$A$17:$H$28,8,FALSE))=TRUE,0,VLOOKUP($A14,'Sr. Nationals Dual'!$A$17:$H$28,8,FALSE))</f>
        <v>0</v>
      </c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s="24" customFormat="1" ht="15">
      <c r="A15" s="62" t="s">
        <v>41</v>
      </c>
      <c r="B15" s="28"/>
      <c r="C15" s="41">
        <f t="shared" si="0"/>
        <v>10</v>
      </c>
      <c r="D15" s="61">
        <f t="shared" si="1"/>
        <v>212.65328874024524</v>
      </c>
      <c r="E15" s="61">
        <f t="shared" si="2"/>
        <v>209.23309788092837</v>
      </c>
      <c r="F15" s="61">
        <f t="shared" si="3"/>
        <v>204.10750507099397</v>
      </c>
      <c r="G15" s="41">
        <f t="shared" si="4"/>
        <v>625.9938916921676</v>
      </c>
      <c r="H15" s="23"/>
      <c r="I15" s="42" t="str">
        <f>IF(ISNA(VLOOKUP($A15,'Canadian Selections Dec 14'!$A$17:$H$18,8,FALSE))=TRUE,"0",VLOOKUP($A15,'Canadian Selections Dec 14'!$A$17:$H$18,8,FALSE))</f>
        <v>0</v>
      </c>
      <c r="J15" s="42">
        <f>IF(ISNA(VLOOKUP($A15,'Canadian Selectons Dec 15'!$A$17:$H$18,8,FALSE))=TRUE,0,VLOOKUP($A15,'Canadian Selectons Dec 15'!$A$17:$H$18,8,FALSE))</f>
        <v>0</v>
      </c>
      <c r="K15" s="42">
        <f>IF(ISNA(VLOOKUP($A15,'Holimont Jan 11'!$A$17:$H$20,8,FALSE))=TRUE,0,VLOOKUP($A15,'Holimont Jan 11'!$A$17:$H$20,8,FALSE))</f>
        <v>0</v>
      </c>
      <c r="L15" s="42">
        <f>IF(ISNA(VLOOKUP($A15,'TT Calabogie Jan 25'!$A$17:$H$25,8,FALSE))=TRUE,0,VLOOKUP($A15,'TT Calabogie Jan 25'!$A$17:$H$25,8,FALSE))</f>
        <v>163.24381253291207</v>
      </c>
      <c r="M15" s="42">
        <f>IF(ISNA(VLOOKUP($A15,'January Jam Jan 26'!$A$17:$H$17,8,FALSE))=TRUE,0,VLOOKUP($A15,'January Jam Jan 26'!$A$17:$H$25,8,FALSE))</f>
        <v>0</v>
      </c>
      <c r="N15" s="42">
        <f>IF(ISNA(VLOOKUP($A15,'Canadian Series SM Jan 25'!$A$17:$H$18,8,FALSE))=TRUE,0,VLOOKUP($A15,'Canadian Series SM Jan 25'!$A$17:$H$18,8,FALSE))</f>
        <v>0</v>
      </c>
      <c r="O15" s="42">
        <f>IF(ISNA(VLOOKUP($A15,'Canadian Series DM Jan 26'!$A$17:$H$18,8,FALSE))=TRUE,0,VLOOKUP($A15,'Canadian Series DM Jan 26'!$A$17:$H$18,8,FALSE))</f>
        <v>0</v>
      </c>
      <c r="P15" s="42">
        <f>IF(ISNA(VLOOKUP($A15,'TT Caledon Feb 9'!$A$17:$H$24,8,FALSE))=TRUE,0,VLOOKUP($A15,'TT Caledon Feb 9'!$A$17:$H$24,8,FALSE))</f>
        <v>204.10750507099397</v>
      </c>
      <c r="Q15" s="42">
        <f>IF(ISNA(VLOOKUP($A15,'Apex NorAm Single Feb 15'!$A$17:$H$17,8,FALSE))=TRUE,0,VLOOKUP($A15,'Apex NorAm Single Feb 15'!$A$17:$H$17,8,FALSE))</f>
        <v>0</v>
      </c>
      <c r="R15" s="42">
        <f>IF(ISNA(VLOOKUP($A15,'Vail NorAm Duals Feb 23'!$A$17:$H$17,8,FALSE))=TRUE,0,VLOOKUP($A15,'Vail NorAm Duals Feb 23'!$A$17:$H$17,8,FALSE))</f>
        <v>0</v>
      </c>
      <c r="S15" s="42">
        <f>IF(ISNA(VLOOKUP($A15,'TT Camp Fortune'!$A$17:$H$26,8,FALSE))=TRUE,0,VLOOKUP($A15,'TT Camp Fortune'!$A$17:$H$26,8,FALSE))</f>
        <v>212.65328874024524</v>
      </c>
      <c r="T15" s="42">
        <f>IF(ISNA(VLOOKUP($A15,'Provincials-OWG'!$A$17:$H$28,8,FALSE))=TRUE,0,VLOOKUP($A15,'Provincials-OWG'!$A$17:$H$28,8,FALSE))</f>
        <v>209.23309788092837</v>
      </c>
      <c r="U15" s="42">
        <f>IF(ISNA(VLOOKUP($A15,'Cnd Series Camp Fortune day 1'!$A$17:$H$28,8,FALSE))=TRUE,0,VLOOKUP($A15,'Cnd Series Camp Fortune day 1'!$A$17:$H$28,8,FALSE))</f>
        <v>0</v>
      </c>
      <c r="V15" s="42">
        <f>IF(ISNA(VLOOKUP($A15,'Cnd Series Camp Fortune day 2'!$A$17:$H$28,8,FALSE))=TRUE,0,VLOOKUP($A15,'Cnd Series Camp Fortune day 2'!$A$17:$H$28,8,FALSE))</f>
        <v>0</v>
      </c>
      <c r="W15" s="42">
        <f>IF(ISNA(VLOOKUP($A15,'Jr Nationals MO'!$A$17:$H$28,8,FALSE))=TRUE,0,VLOOKUP($A15,'Jr Nationals MO'!$A$17:$H$28,8,FALSE))</f>
        <v>0</v>
      </c>
      <c r="X15" s="42">
        <f>IF(ISNA(VLOOKUP($A15,'Sr. Nationals Single'!$A$17:$H$28,8,FALSE))=TRUE,0,VLOOKUP($A15,'Sr. Nationals Single'!$A$17:$H$28,8,FALSE))</f>
        <v>0</v>
      </c>
      <c r="Y15" s="42">
        <f>IF(ISNA(VLOOKUP($A15,'Sr. Nationals Dual'!$A$17:$H$28,8,FALSE))=TRUE,0,VLOOKUP($A15,'Sr. Nationals Dual'!$A$17:$H$28,8,FALSE))</f>
        <v>0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 s="24" customFormat="1" ht="15">
      <c r="A16" s="62" t="s">
        <v>40</v>
      </c>
      <c r="B16" s="28"/>
      <c r="C16" s="41">
        <f t="shared" si="0"/>
        <v>11</v>
      </c>
      <c r="D16" s="61">
        <f t="shared" si="1"/>
        <v>294.0356744704571</v>
      </c>
      <c r="E16" s="61">
        <f t="shared" si="2"/>
        <v>281.93743693239156</v>
      </c>
      <c r="F16" s="61">
        <f t="shared" si="3"/>
        <v>0</v>
      </c>
      <c r="G16" s="41">
        <f t="shared" si="4"/>
        <v>575.9731114028486</v>
      </c>
      <c r="H16" s="23"/>
      <c r="I16" s="42" t="str">
        <f>IF(ISNA(VLOOKUP($A16,'Canadian Selections Dec 14'!$A$17:$H$18,8,FALSE))=TRUE,"0",VLOOKUP($A16,'Canadian Selections Dec 14'!$A$17:$H$18,8,FALSE))</f>
        <v>0</v>
      </c>
      <c r="J16" s="42">
        <f>IF(ISNA(VLOOKUP($A16,'Canadian Selectons Dec 15'!$A$17:$H$18,8,FALSE))=TRUE,0,VLOOKUP($A16,'Canadian Selectons Dec 15'!$A$17:$H$18,8,FALSE))</f>
        <v>0</v>
      </c>
      <c r="K16" s="42">
        <f>IF(ISNA(VLOOKUP($A16,'Holimont Jan 11'!$A$17:$H$20,8,FALSE))=TRUE,0,VLOOKUP($A16,'Holimont Jan 11'!$A$17:$H$20,8,FALSE))</f>
        <v>0</v>
      </c>
      <c r="L16" s="42">
        <f>IF(ISNA(VLOOKUP($A16,'TT Calabogie Jan 25'!$A$17:$H$25,8,FALSE))=TRUE,0,VLOOKUP($A16,'TT Calabogie Jan 25'!$A$17:$H$25,8,FALSE))</f>
        <v>0</v>
      </c>
      <c r="M16" s="42">
        <f>IF(ISNA(VLOOKUP($A16,'January Jam Jan 26'!$A$17:$H$17,8,FALSE))=TRUE,0,VLOOKUP($A16,'January Jam Jan 26'!$A$17:$H$25,8,FALSE))</f>
        <v>0</v>
      </c>
      <c r="N16" s="42">
        <f>IF(ISNA(VLOOKUP($A16,'Canadian Series SM Jan 25'!$A$17:$H$18,8,FALSE))=TRUE,0,VLOOKUP($A16,'Canadian Series SM Jan 25'!$A$17:$H$18,8,FALSE))</f>
        <v>0</v>
      </c>
      <c r="O16" s="42">
        <f>IF(ISNA(VLOOKUP($A16,'Canadian Series DM Jan 26'!$A$17:$H$18,8,FALSE))=TRUE,0,VLOOKUP($A16,'Canadian Series DM Jan 26'!$A$17:$H$18,8,FALSE))</f>
        <v>0</v>
      </c>
      <c r="P16" s="42">
        <f>IF(ISNA(VLOOKUP($A16,'TT Caledon Feb 9'!$A$17:$H$24,8,FALSE))=TRUE,0,VLOOKUP($A16,'TT Caledon Feb 9'!$A$17:$H$24,8,FALSE))</f>
        <v>0</v>
      </c>
      <c r="Q16" s="42">
        <f>IF(ISNA(VLOOKUP($A16,'Apex NorAm Single Feb 15'!$A$17:$H$17,8,FALSE))=TRUE,0,VLOOKUP($A16,'Apex NorAm Single Feb 15'!$A$17:$H$17,8,FALSE))</f>
        <v>0</v>
      </c>
      <c r="R16" s="42">
        <f>IF(ISNA(VLOOKUP($A16,'Vail NorAm Duals Feb 23'!$A$17:$H$17,8,FALSE))=TRUE,0,VLOOKUP($A16,'Vail NorAm Duals Feb 23'!$A$17:$H$17,8,FALSE))</f>
        <v>0</v>
      </c>
      <c r="S16" s="42">
        <f>IF(ISNA(VLOOKUP($A16,'TT Camp Fortune'!$A$17:$H$26,8,FALSE))=TRUE,0,VLOOKUP($A16,'TT Camp Fortune'!$A$17:$H$26,8,FALSE))</f>
        <v>294.0356744704571</v>
      </c>
      <c r="T16" s="42">
        <f>IF(ISNA(VLOOKUP($A16,'Provincials-OWG'!$A$17:$H$28,8,FALSE))=TRUE,0,VLOOKUP($A16,'Provincials-OWG'!$A$17:$H$28,8,FALSE))</f>
        <v>281.93743693239156</v>
      </c>
      <c r="U16" s="42">
        <f>IF(ISNA(VLOOKUP($A16,'Cnd Series Camp Fortune day 1'!$A$17:$H$28,8,FALSE))=TRUE,0,VLOOKUP($A16,'Cnd Series Camp Fortune day 1'!$A$17:$H$28,8,FALSE))</f>
        <v>0</v>
      </c>
      <c r="V16" s="42">
        <f>IF(ISNA(VLOOKUP($A16,'Cnd Series Camp Fortune day 2'!$A$17:$H$28,8,FALSE))=TRUE,0,VLOOKUP($A16,'Cnd Series Camp Fortune day 2'!$A$17:$H$28,8,FALSE))</f>
        <v>0</v>
      </c>
      <c r="W16" s="42">
        <f>IF(ISNA(VLOOKUP($A16,'Jr Nationals MO'!$A$17:$H$28,8,FALSE))=TRUE,0,VLOOKUP($A16,'Jr Nationals MO'!$A$17:$H$28,8,FALSE))</f>
        <v>0</v>
      </c>
      <c r="X16" s="42">
        <f>IF(ISNA(VLOOKUP($A16,'Sr. Nationals Single'!$A$17:$H$28,8,FALSE))=TRUE,0,VLOOKUP($A16,'Sr. Nationals Single'!$A$17:$H$28,8,FALSE))</f>
        <v>0</v>
      </c>
      <c r="Y16" s="42">
        <f>IF(ISNA(VLOOKUP($A16,'Sr. Nationals Dual'!$A$17:$H$28,8,FALSE))=TRUE,0,VLOOKUP($A16,'Sr. Nationals Dual'!$A$17:$H$28,8,FALSE))</f>
        <v>0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s="24" customFormat="1" ht="15">
      <c r="A17" s="62" t="s">
        <v>42</v>
      </c>
      <c r="B17" s="28"/>
      <c r="C17" s="41">
        <f t="shared" si="0"/>
        <v>12</v>
      </c>
      <c r="D17" s="61">
        <f t="shared" si="1"/>
        <v>223.66296670030275</v>
      </c>
      <c r="E17" s="61">
        <f t="shared" si="2"/>
        <v>181.14797261716694</v>
      </c>
      <c r="F17" s="61">
        <f t="shared" si="3"/>
        <v>147.71460423634335</v>
      </c>
      <c r="G17" s="41">
        <f t="shared" si="4"/>
        <v>552.525543553813</v>
      </c>
      <c r="H17" s="23"/>
      <c r="I17" s="42" t="str">
        <f>IF(ISNA(VLOOKUP($A17,'Canadian Selections Dec 14'!$A$17:$H$18,8,FALSE))=TRUE,"0",VLOOKUP($A17,'Canadian Selections Dec 14'!$A$17:$H$18,8,FALSE))</f>
        <v>0</v>
      </c>
      <c r="J17" s="42">
        <f>IF(ISNA(VLOOKUP($A17,'Canadian Selectons Dec 15'!$A$17:$H$18,8,FALSE))=TRUE,0,VLOOKUP($A17,'Canadian Selectons Dec 15'!$A$17:$H$18,8,FALSE))</f>
        <v>0</v>
      </c>
      <c r="K17" s="42">
        <f>IF(ISNA(VLOOKUP($A17,'Holimont Jan 11'!$A$17:$H$20,8,FALSE))=TRUE,0,VLOOKUP($A17,'Holimont Jan 11'!$A$17:$H$20,8,FALSE))</f>
        <v>0</v>
      </c>
      <c r="L17" s="42">
        <f>IF(ISNA(VLOOKUP($A17,'TT Calabogie Jan 25'!$A$17:$H$25,8,FALSE))=TRUE,0,VLOOKUP($A17,'TT Calabogie Jan 25'!$A$17:$H$25,8,FALSE))</f>
        <v>181.14797261716694</v>
      </c>
      <c r="M17" s="42">
        <f>IF(ISNA(VLOOKUP($A17,'January Jam Jan 26'!$A$17:$H$17,8,FALSE))=TRUE,0,VLOOKUP($A17,'January Jam Jan 26'!$A$17:$H$25,8,FALSE))</f>
        <v>0</v>
      </c>
      <c r="N17" s="42">
        <f>IF(ISNA(VLOOKUP($A17,'Canadian Series SM Jan 25'!$A$17:$H$18,8,FALSE))=TRUE,0,VLOOKUP($A17,'Canadian Series SM Jan 25'!$A$17:$H$18,8,FALSE))</f>
        <v>0</v>
      </c>
      <c r="O17" s="42">
        <f>IF(ISNA(VLOOKUP($A17,'Canadian Series DM Jan 26'!$A$17:$H$18,8,FALSE))=TRUE,0,VLOOKUP($A17,'Canadian Series DM Jan 26'!$A$17:$H$18,8,FALSE))</f>
        <v>0</v>
      </c>
      <c r="P17" s="42">
        <f>IF(ISNA(VLOOKUP($A17,'TT Caledon Feb 9'!$A$17:$H$24,8,FALSE))=TRUE,0,VLOOKUP($A17,'TT Caledon Feb 9'!$A$17:$H$24,8,FALSE))</f>
        <v>0</v>
      </c>
      <c r="Q17" s="42">
        <f>IF(ISNA(VLOOKUP($A17,'Apex NorAm Single Feb 15'!$A$17:$H$17,8,FALSE))=TRUE,0,VLOOKUP($A17,'Apex NorAm Single Feb 15'!$A$17:$H$17,8,FALSE))</f>
        <v>0</v>
      </c>
      <c r="R17" s="42">
        <f>IF(ISNA(VLOOKUP($A17,'Vail NorAm Duals Feb 23'!$A$17:$H$17,8,FALSE))=TRUE,0,VLOOKUP($A17,'Vail NorAm Duals Feb 23'!$A$17:$H$17,8,FALSE))</f>
        <v>0</v>
      </c>
      <c r="S17" s="42">
        <f>IF(ISNA(VLOOKUP($A17,'TT Camp Fortune'!$A$17:$H$26,8,FALSE))=TRUE,0,VLOOKUP($A17,'TT Camp Fortune'!$A$17:$H$26,8,FALSE))</f>
        <v>147.71460423634335</v>
      </c>
      <c r="T17" s="42">
        <f>IF(ISNA(VLOOKUP($A17,'Provincials-OWG'!$A$17:$H$28,8,FALSE))=TRUE,0,VLOOKUP($A17,'Provincials-OWG'!$A$17:$H$28,8,FALSE))</f>
        <v>223.66296670030275</v>
      </c>
      <c r="U17" s="42">
        <f>IF(ISNA(VLOOKUP($A17,'Cnd Series Camp Fortune day 1'!$A$17:$H$28,8,FALSE))=TRUE,0,VLOOKUP($A17,'Cnd Series Camp Fortune day 1'!$A$17:$H$28,8,FALSE))</f>
        <v>0</v>
      </c>
      <c r="V17" s="42">
        <f>IF(ISNA(VLOOKUP($A17,'Cnd Series Camp Fortune day 2'!$A$17:$H$28,8,FALSE))=TRUE,0,VLOOKUP($A17,'Cnd Series Camp Fortune day 2'!$A$17:$H$28,8,FALSE))</f>
        <v>0</v>
      </c>
      <c r="W17" s="42">
        <f>IF(ISNA(VLOOKUP($A17,'Jr Nationals MO'!$A$17:$H$28,8,FALSE))=TRUE,0,VLOOKUP($A17,'Jr Nationals MO'!$A$17:$H$28,8,FALSE))</f>
        <v>0</v>
      </c>
      <c r="X17" s="42">
        <f>IF(ISNA(VLOOKUP($A17,'Sr. Nationals Single'!$A$17:$H$28,8,FALSE))=TRUE,0,VLOOKUP($A17,'Sr. Nationals Single'!$A$17:$H$28,8,FALSE))</f>
        <v>0</v>
      </c>
      <c r="Y17" s="42">
        <f>IF(ISNA(VLOOKUP($A17,'Sr. Nationals Dual'!$A$17:$H$28,8,FALSE))=TRUE,0,VLOOKUP($A17,'Sr. Nationals Dual'!$A$17:$H$28,8,FALSE))</f>
        <v>0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1:36" s="24" customFormat="1" ht="15">
      <c r="A18" s="62" t="s">
        <v>100</v>
      </c>
      <c r="B18" s="28"/>
      <c r="C18" s="41">
        <f t="shared" si="0"/>
        <v>13</v>
      </c>
      <c r="D18" s="61">
        <f t="shared" si="1"/>
        <v>500</v>
      </c>
      <c r="E18" s="61">
        <f t="shared" si="2"/>
        <v>0</v>
      </c>
      <c r="F18" s="61">
        <f t="shared" si="3"/>
        <v>0</v>
      </c>
      <c r="G18" s="41">
        <f t="shared" si="4"/>
        <v>500</v>
      </c>
      <c r="H18" s="23"/>
      <c r="I18" s="42" t="str">
        <f>IF(ISNA(VLOOKUP($A18,'Canadian Selections Dec 14'!$A$17:$H$18,8,FALSE))=TRUE,"0",VLOOKUP($A18,'Canadian Selections Dec 14'!$A$17:$H$18,8,FALSE))</f>
        <v>0</v>
      </c>
      <c r="J18" s="42">
        <f>IF(ISNA(VLOOKUP($A18,'Canadian Selectons Dec 15'!$A$17:$H$18,8,FALSE))=TRUE,0,VLOOKUP($A18,'Canadian Selectons Dec 15'!$A$17:$H$18,8,FALSE))</f>
        <v>0</v>
      </c>
      <c r="K18" s="42">
        <f>IF(ISNA(VLOOKUP($A18,'Holimont Jan 11'!$A$17:$H$20,8,FALSE))=TRUE,0,VLOOKUP($A18,'Holimont Jan 11'!$A$17:$H$20,8,FALSE))</f>
        <v>0</v>
      </c>
      <c r="L18" s="42">
        <f>IF(ISNA(VLOOKUP($A18,'TT Calabogie Jan 25'!$A$17:$H$25,8,FALSE))=TRUE,0,VLOOKUP($A18,'TT Calabogie Jan 25'!$A$17:$H$25,8,FALSE))</f>
        <v>0</v>
      </c>
      <c r="M18" s="42">
        <f>IF(ISNA(VLOOKUP($A18,'January Jam Jan 26'!$A$17:$H$17,8,FALSE))=TRUE,0,VLOOKUP($A18,'January Jam Jan 26'!$A$17:$H$25,8,FALSE))</f>
        <v>500</v>
      </c>
      <c r="N18" s="42">
        <f>IF(ISNA(VLOOKUP($A18,'Canadian Series SM Jan 25'!$A$17:$H$18,8,FALSE))=TRUE,0,VLOOKUP($A18,'Canadian Series SM Jan 25'!$A$17:$H$18,8,FALSE))</f>
        <v>0</v>
      </c>
      <c r="O18" s="42">
        <f>IF(ISNA(VLOOKUP($A18,'Canadian Series DM Jan 26'!$A$17:$H$18,8,FALSE))=TRUE,0,VLOOKUP($A18,'Canadian Series DM Jan 26'!$A$17:$H$18,8,FALSE))</f>
        <v>0</v>
      </c>
      <c r="P18" s="42">
        <f>IF(ISNA(VLOOKUP($A18,'TT Caledon Feb 9'!$A$17:$H$24,8,FALSE))=TRUE,0,VLOOKUP($A18,'TT Caledon Feb 9'!$A$17:$H$24,8,FALSE))</f>
        <v>0</v>
      </c>
      <c r="Q18" s="42">
        <f>IF(ISNA(VLOOKUP($A18,'Apex NorAm Single Feb 15'!$A$17:$H$17,8,FALSE))=TRUE,0,VLOOKUP($A18,'Apex NorAm Single Feb 15'!$A$17:$H$17,8,FALSE))</f>
        <v>0</v>
      </c>
      <c r="R18" s="42">
        <f>IF(ISNA(VLOOKUP($A18,'Vail NorAm Duals Feb 23'!$A$17:$H$17,8,FALSE))=TRUE,0,VLOOKUP($A18,'Vail NorAm Duals Feb 23'!$A$17:$H$17,8,FALSE))</f>
        <v>0</v>
      </c>
      <c r="S18" s="42">
        <f>IF(ISNA(VLOOKUP($A18,'TT Camp Fortune'!$A$17:$H$26,8,FALSE))=TRUE,0,VLOOKUP($A18,'TT Camp Fortune'!$A$17:$H$26,8,FALSE))</f>
        <v>0</v>
      </c>
      <c r="T18" s="42">
        <f>IF(ISNA(VLOOKUP($A18,'Provincials-OWG'!$A$17:$H$28,8,FALSE))=TRUE,0,VLOOKUP($A18,'Provincials-OWG'!$A$17:$H$28,8,FALSE))</f>
        <v>0</v>
      </c>
      <c r="U18" s="42">
        <f>IF(ISNA(VLOOKUP($A18,'Cnd Series Camp Fortune day 1'!$A$17:$H$28,8,FALSE))=TRUE,0,VLOOKUP($A18,'Cnd Series Camp Fortune day 1'!$A$17:$H$28,8,FALSE))</f>
        <v>0</v>
      </c>
      <c r="V18" s="42">
        <f>IF(ISNA(VLOOKUP($A18,'Cnd Series Camp Fortune day 2'!$A$17:$H$28,8,FALSE))=TRUE,0,VLOOKUP($A18,'Cnd Series Camp Fortune day 2'!$A$17:$H$28,8,FALSE))</f>
        <v>0</v>
      </c>
      <c r="W18" s="42">
        <f>IF(ISNA(VLOOKUP($A18,'Jr Nationals MO'!$A$17:$H$28,8,FALSE))=TRUE,0,VLOOKUP($A18,'Jr Nationals MO'!$A$17:$H$28,8,FALSE))</f>
        <v>0</v>
      </c>
      <c r="X18" s="42">
        <f>IF(ISNA(VLOOKUP($A18,'Sr. Nationals Single'!$A$17:$H$28,8,FALSE))=TRUE,0,VLOOKUP($A18,'Sr. Nationals Single'!$A$17:$H$28,8,FALSE))</f>
        <v>0</v>
      </c>
      <c r="Y18" s="42">
        <f>IF(ISNA(VLOOKUP($A18,'Sr. Nationals Dual'!$A$17:$H$28,8,FALSE))=TRUE,0,VLOOKUP($A18,'Sr. Nationals Dual'!$A$17:$H$28,8,FALSE))</f>
        <v>0</v>
      </c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s="24" customFormat="1" ht="15">
      <c r="A19" s="62" t="s">
        <v>35</v>
      </c>
      <c r="B19" s="28"/>
      <c r="C19" s="41">
        <f t="shared" si="0"/>
        <v>14</v>
      </c>
      <c r="D19" s="61">
        <f t="shared" si="1"/>
        <v>387.3864783047427</v>
      </c>
      <c r="E19" s="61">
        <f t="shared" si="2"/>
        <v>0</v>
      </c>
      <c r="F19" s="61">
        <f t="shared" si="3"/>
        <v>0</v>
      </c>
      <c r="G19" s="41">
        <f t="shared" si="4"/>
        <v>387.3864783047427</v>
      </c>
      <c r="H19" s="23"/>
      <c r="I19" s="42" t="str">
        <f>IF(ISNA(VLOOKUP($A19,'Canadian Selections Dec 14'!$A$17:$H$18,8,FALSE))=TRUE,"0",VLOOKUP($A19,'Canadian Selections Dec 14'!$A$17:$H$18,8,FALSE))</f>
        <v>0</v>
      </c>
      <c r="J19" s="42">
        <f>IF(ISNA(VLOOKUP($A19,'Canadian Selectons Dec 15'!$A$17:$H$18,8,FALSE))=TRUE,0,VLOOKUP($A19,'Canadian Selectons Dec 15'!$A$17:$H$18,8,FALSE))</f>
        <v>0</v>
      </c>
      <c r="K19" s="42">
        <f>IF(ISNA(VLOOKUP($A19,'Holimont Jan 11'!$A$17:$H$20,8,FALSE))=TRUE,0,VLOOKUP($A19,'Holimont Jan 11'!$A$17:$H$20,8,FALSE))</f>
        <v>0</v>
      </c>
      <c r="L19" s="42">
        <f>IF(ISNA(VLOOKUP($A19,'TT Calabogie Jan 25'!$A$17:$H$25,8,FALSE))=TRUE,0,VLOOKUP($A19,'TT Calabogie Jan 25'!$A$17:$H$25,8,FALSE))</f>
        <v>0</v>
      </c>
      <c r="M19" s="42">
        <f>IF(ISNA(VLOOKUP($A19,'January Jam Jan 26'!$A$17:$H$17,8,FALSE))=TRUE,0,VLOOKUP($A19,'January Jam Jan 26'!$A$17:$H$25,8,FALSE))</f>
        <v>0</v>
      </c>
      <c r="N19" s="42">
        <f>IF(ISNA(VLOOKUP($A19,'Canadian Series SM Jan 25'!$A$17:$H$18,8,FALSE))=TRUE,0,VLOOKUP($A19,'Canadian Series SM Jan 25'!$A$17:$H$18,8,FALSE))</f>
        <v>0</v>
      </c>
      <c r="O19" s="42">
        <f>IF(ISNA(VLOOKUP($A19,'Canadian Series DM Jan 26'!$A$17:$H$18,8,FALSE))=TRUE,0,VLOOKUP($A19,'Canadian Series DM Jan 26'!$A$17:$H$18,8,FALSE))</f>
        <v>0</v>
      </c>
      <c r="P19" s="42">
        <f>IF(ISNA(VLOOKUP($A19,'TT Caledon Feb 9'!$A$17:$H$24,8,FALSE))=TRUE,0,VLOOKUP($A19,'TT Caledon Feb 9'!$A$17:$H$24,8,FALSE))</f>
        <v>0</v>
      </c>
      <c r="Q19" s="42">
        <f>IF(ISNA(VLOOKUP($A19,'Apex NorAm Single Feb 15'!$A$17:$H$17,8,FALSE))=TRUE,0,VLOOKUP($A19,'Apex NorAm Single Feb 15'!$A$17:$H$17,8,FALSE))</f>
        <v>0</v>
      </c>
      <c r="R19" s="42">
        <f>IF(ISNA(VLOOKUP($A19,'Vail NorAm Duals Feb 23'!$A$17:$H$17,8,FALSE))=TRUE,0,VLOOKUP($A19,'Vail NorAm Duals Feb 23'!$A$17:$H$17,8,FALSE))</f>
        <v>0</v>
      </c>
      <c r="S19" s="42">
        <f>IF(ISNA(VLOOKUP($A19,'TT Camp Fortune'!$A$17:$H$26,8,FALSE))=TRUE,0,VLOOKUP($A19,'TT Camp Fortune'!$A$17:$H$26,8,FALSE))</f>
        <v>0</v>
      </c>
      <c r="T19" s="42">
        <f>IF(ISNA(VLOOKUP($A19,'Provincials-OWG'!$A$17:$H$28,8,FALSE))=TRUE,0,VLOOKUP($A19,'Provincials-OWG'!$A$17:$H$28,8,FALSE))</f>
        <v>387.3864783047427</v>
      </c>
      <c r="U19" s="42">
        <f>IF(ISNA(VLOOKUP($A19,'Cnd Series Camp Fortune day 1'!$A$17:$H$28,8,FALSE))=TRUE,0,VLOOKUP($A19,'Cnd Series Camp Fortune day 1'!$A$17:$H$28,8,FALSE))</f>
        <v>0</v>
      </c>
      <c r="V19" s="42">
        <f>IF(ISNA(VLOOKUP($A19,'Cnd Series Camp Fortune day 2'!$A$17:$H$28,8,FALSE))=TRUE,0,VLOOKUP($A19,'Cnd Series Camp Fortune day 2'!$A$17:$H$28,8,FALSE))</f>
        <v>0</v>
      </c>
      <c r="W19" s="42">
        <f>IF(ISNA(VLOOKUP($A19,'Jr Nationals MO'!$A$17:$H$28,8,FALSE))=TRUE,0,VLOOKUP($A19,'Jr Nationals MO'!$A$17:$H$28,8,FALSE))</f>
        <v>0</v>
      </c>
      <c r="X19" s="42">
        <f>IF(ISNA(VLOOKUP($A19,'Sr. Nationals Single'!$A$17:$H$28,8,FALSE))=TRUE,0,VLOOKUP($A19,'Sr. Nationals Single'!$A$17:$H$28,8,FALSE))</f>
        <v>0</v>
      </c>
      <c r="Y19" s="42">
        <f>IF(ISNA(VLOOKUP($A19,'Sr. Nationals Dual'!$A$17:$H$28,8,FALSE))=TRUE,0,VLOOKUP($A19,'Sr. Nationals Dual'!$A$17:$H$28,8,FALSE))</f>
        <v>0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s="24" customFormat="1" ht="15">
      <c r="A20" s="62" t="s">
        <v>39</v>
      </c>
      <c r="B20" s="28"/>
      <c r="C20" s="41">
        <f t="shared" si="0"/>
        <v>15</v>
      </c>
      <c r="D20" s="61">
        <f t="shared" si="1"/>
        <v>265.56508577194757</v>
      </c>
      <c r="E20" s="61">
        <f t="shared" si="2"/>
        <v>110.057925223802</v>
      </c>
      <c r="F20" s="61">
        <f t="shared" si="3"/>
        <v>0</v>
      </c>
      <c r="G20" s="41">
        <f t="shared" si="4"/>
        <v>375.62301099574955</v>
      </c>
      <c r="H20" s="23"/>
      <c r="I20" s="42" t="str">
        <f>IF(ISNA(VLOOKUP($A20,'Canadian Selections Dec 14'!$A$17:$H$18,8,FALSE))=TRUE,"0",VLOOKUP($A20,'Canadian Selections Dec 14'!$A$17:$H$18,8,FALSE))</f>
        <v>0</v>
      </c>
      <c r="J20" s="42">
        <f>IF(ISNA(VLOOKUP($A20,'Canadian Selectons Dec 15'!$A$17:$H$18,8,FALSE))=TRUE,0,VLOOKUP($A20,'Canadian Selectons Dec 15'!$A$17:$H$18,8,FALSE))</f>
        <v>0</v>
      </c>
      <c r="K20" s="42">
        <f>IF(ISNA(VLOOKUP($A20,'Holimont Jan 11'!$A$17:$H$20,8,FALSE))=TRUE,0,VLOOKUP($A20,'Holimont Jan 11'!$A$17:$H$20,8,FALSE))</f>
        <v>0</v>
      </c>
      <c r="L20" s="42">
        <f>IF(ISNA(VLOOKUP($A20,'TT Calabogie Jan 25'!$A$17:$H$25,8,FALSE))=TRUE,0,VLOOKUP($A20,'TT Calabogie Jan 25'!$A$17:$H$25,8,FALSE))</f>
        <v>110.057925223802</v>
      </c>
      <c r="M20" s="42">
        <f>IF(ISNA(VLOOKUP($A20,'January Jam Jan 26'!$A$17:$H$17,8,FALSE))=TRUE,0,VLOOKUP($A20,'January Jam Jan 26'!$A$17:$H$25,8,FALSE))</f>
        <v>0</v>
      </c>
      <c r="N20" s="42">
        <f>IF(ISNA(VLOOKUP($A20,'Canadian Series SM Jan 25'!$A$17:$H$18,8,FALSE))=TRUE,0,VLOOKUP($A20,'Canadian Series SM Jan 25'!$A$17:$H$18,8,FALSE))</f>
        <v>0</v>
      </c>
      <c r="O20" s="42">
        <f>IF(ISNA(VLOOKUP($A20,'Canadian Series DM Jan 26'!$A$17:$H$18,8,FALSE))=TRUE,0,VLOOKUP($A20,'Canadian Series DM Jan 26'!$A$17:$H$18,8,FALSE))</f>
        <v>0</v>
      </c>
      <c r="P20" s="42">
        <f>IF(ISNA(VLOOKUP($A20,'TT Caledon Feb 9'!$A$17:$H$24,8,FALSE))=TRUE,0,VLOOKUP($A20,'TT Caledon Feb 9'!$A$17:$H$24,8,FALSE))</f>
        <v>0</v>
      </c>
      <c r="Q20" s="42">
        <f>IF(ISNA(VLOOKUP($A20,'Apex NorAm Single Feb 15'!$A$17:$H$17,8,FALSE))=TRUE,0,VLOOKUP($A20,'Apex NorAm Single Feb 15'!$A$17:$H$17,8,FALSE))</f>
        <v>0</v>
      </c>
      <c r="R20" s="42">
        <f>IF(ISNA(VLOOKUP($A20,'Vail NorAm Duals Feb 23'!$A$17:$H$17,8,FALSE))=TRUE,0,VLOOKUP($A20,'Vail NorAm Duals Feb 23'!$A$17:$H$17,8,FALSE))</f>
        <v>0</v>
      </c>
      <c r="S20" s="42">
        <f>IF(ISNA(VLOOKUP($A20,'TT Camp Fortune'!$A$17:$H$26,8,FALSE))=TRUE,0,VLOOKUP($A20,'TT Camp Fortune'!$A$17:$H$26,8,FALSE))</f>
        <v>0</v>
      </c>
      <c r="T20" s="42">
        <f>IF(ISNA(VLOOKUP($A20,'Provincials-OWG'!$A$17:$H$28,8,FALSE))=TRUE,0,VLOOKUP($A20,'Provincials-OWG'!$A$17:$H$28,8,FALSE))</f>
        <v>265.56508577194757</v>
      </c>
      <c r="U20" s="42">
        <f>IF(ISNA(VLOOKUP($A20,'Cnd Series Camp Fortune day 1'!$A$17:$H$28,8,FALSE))=TRUE,0,VLOOKUP($A20,'Cnd Series Camp Fortune day 1'!$A$17:$H$28,8,FALSE))</f>
        <v>0</v>
      </c>
      <c r="V20" s="42">
        <f>IF(ISNA(VLOOKUP($A20,'Cnd Series Camp Fortune day 2'!$A$17:$H$28,8,FALSE))=TRUE,0,VLOOKUP($A20,'Cnd Series Camp Fortune day 2'!$A$17:$H$28,8,FALSE))</f>
        <v>0</v>
      </c>
      <c r="W20" s="42">
        <f>IF(ISNA(VLOOKUP($A20,'Jr Nationals MO'!$A$17:$H$28,8,FALSE))=TRUE,0,VLOOKUP($A20,'Jr Nationals MO'!$A$17:$H$28,8,FALSE))</f>
        <v>0</v>
      </c>
      <c r="X20" s="42">
        <f>IF(ISNA(VLOOKUP($A20,'Sr. Nationals Single'!$A$17:$H$28,8,FALSE))=TRUE,0,VLOOKUP($A20,'Sr. Nationals Single'!$A$17:$H$28,8,FALSE))</f>
        <v>0</v>
      </c>
      <c r="Y20" s="42">
        <f>IF(ISNA(VLOOKUP($A20,'Sr. Nationals Dual'!$A$17:$H$28,8,FALSE))=TRUE,0,VLOOKUP($A20,'Sr. Nationals Dual'!$A$17:$H$28,8,FALSE))</f>
        <v>0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s="24" customFormat="1" ht="15">
      <c r="A21" s="62" t="s">
        <v>44</v>
      </c>
      <c r="B21" s="28"/>
      <c r="C21" s="41">
        <f t="shared" si="0"/>
        <v>16</v>
      </c>
      <c r="D21" s="61">
        <f t="shared" si="1"/>
        <v>0</v>
      </c>
      <c r="E21" s="61">
        <f t="shared" si="2"/>
        <v>0</v>
      </c>
      <c r="F21" s="61">
        <f t="shared" si="3"/>
        <v>0</v>
      </c>
      <c r="G21" s="41">
        <f t="shared" si="4"/>
        <v>0</v>
      </c>
      <c r="H21" s="23"/>
      <c r="I21" s="42" t="str">
        <f>IF(ISNA(VLOOKUP($A21,'Canadian Selections Dec 14'!$A$17:$H$18,8,FALSE))=TRUE,"0",VLOOKUP($A21,'Canadian Selections Dec 14'!$A$17:$H$18,8,FALSE))</f>
        <v>0</v>
      </c>
      <c r="J21" s="42">
        <f>IF(ISNA(VLOOKUP($A21,'Canadian Selectons Dec 15'!$A$17:$H$18,8,FALSE))=TRUE,0,VLOOKUP($A21,'Canadian Selectons Dec 15'!$A$17:$H$18,8,FALSE))</f>
        <v>0</v>
      </c>
      <c r="K21" s="42">
        <f>IF(ISNA(VLOOKUP($A21,'Holimont Jan 11'!$A$17:$H$20,8,FALSE))=TRUE,0,VLOOKUP($A21,'Holimont Jan 11'!$A$17:$H$20,8,FALSE))</f>
        <v>0</v>
      </c>
      <c r="L21" s="42">
        <f>IF(ISNA(VLOOKUP($A21,'TT Calabogie Jan 25'!$A$17:$H$25,8,FALSE))=TRUE,0,VLOOKUP($A21,'TT Calabogie Jan 25'!$A$17:$H$25,8,FALSE))</f>
        <v>0</v>
      </c>
      <c r="M21" s="42">
        <f>IF(ISNA(VLOOKUP($A21,'January Jam Jan 26'!$A$17:$H$17,8,FALSE))=TRUE,0,VLOOKUP($A21,'January Jam Jan 26'!$A$17:$H$25,8,FALSE))</f>
        <v>0</v>
      </c>
      <c r="N21" s="42">
        <f>IF(ISNA(VLOOKUP($A21,'Canadian Series SM Jan 25'!$A$17:$H$18,8,FALSE))=TRUE,0,VLOOKUP($A21,'Canadian Series SM Jan 25'!$A$17:$H$18,8,FALSE))</f>
        <v>0</v>
      </c>
      <c r="O21" s="42">
        <f>IF(ISNA(VLOOKUP($A21,'Canadian Series DM Jan 26'!$A$17:$H$18,8,FALSE))=TRUE,0,VLOOKUP($A21,'Canadian Series DM Jan 26'!$A$17:$H$18,8,FALSE))</f>
        <v>0</v>
      </c>
      <c r="P21" s="42">
        <f>IF(ISNA(VLOOKUP($A21,'TT Caledon Feb 9'!$A$17:$H$24,8,FALSE))=TRUE,0,VLOOKUP($A21,'TT Caledon Feb 9'!$A$17:$H$24,8,FALSE))</f>
        <v>0</v>
      </c>
      <c r="Q21" s="42">
        <f>IF(ISNA(VLOOKUP($A21,'Apex NorAm Single Feb 15'!$A$17:$H$17,8,FALSE))=TRUE,0,VLOOKUP($A21,'Apex NorAm Single Feb 15'!$A$17:$H$17,8,FALSE))</f>
        <v>0</v>
      </c>
      <c r="R21" s="42">
        <f>IF(ISNA(VLOOKUP($A21,'Vail NorAm Duals Feb 23'!$A$17:$H$17,8,FALSE))=TRUE,0,VLOOKUP($A21,'Vail NorAm Duals Feb 23'!$A$17:$H$17,8,FALSE))</f>
        <v>0</v>
      </c>
      <c r="S21" s="42">
        <f>IF(ISNA(VLOOKUP($A21,'TT Camp Fortune'!$A$17:$H$26,8,FALSE))=TRUE,0,VLOOKUP($A21,'TT Camp Fortune'!$A$17:$H$26,8,FALSE))</f>
        <v>0</v>
      </c>
      <c r="T21" s="42">
        <f>IF(ISNA(VLOOKUP($A21,'Provincials-OWG'!$A$17:$H$28,8,FALSE))=TRUE,0,VLOOKUP($A21,'Provincials-OWG'!$A$17:$H$28,8,FALSE))</f>
        <v>0</v>
      </c>
      <c r="U21" s="42">
        <f>IF(ISNA(VLOOKUP($A21,'Cnd Series Camp Fortune day 1'!$A$17:$H$28,8,FALSE))=TRUE,0,VLOOKUP($A21,'Cnd Series Camp Fortune day 1'!$A$17:$H$28,8,FALSE))</f>
        <v>0</v>
      </c>
      <c r="V21" s="42">
        <f>IF(ISNA(VLOOKUP($A21,'Cnd Series Camp Fortune day 2'!$A$17:$H$28,8,FALSE))=TRUE,0,VLOOKUP($A21,'Cnd Series Camp Fortune day 2'!$A$17:$H$28,8,FALSE))</f>
        <v>0</v>
      </c>
      <c r="W21" s="42">
        <f>IF(ISNA(VLOOKUP($A21,'Jr Nationals MO'!$A$17:$H$28,8,FALSE))=TRUE,0,VLOOKUP($A21,'Jr Nationals MO'!$A$17:$H$28,8,FALSE))</f>
        <v>0</v>
      </c>
      <c r="X21" s="42">
        <f>IF(ISNA(VLOOKUP($A21,'Sr. Nationals Single'!$A$17:$H$28,8,FALSE))=TRUE,0,VLOOKUP($A21,'Sr. Nationals Single'!$A$17:$H$28,8,FALSE))</f>
        <v>0</v>
      </c>
      <c r="Y21" s="42">
        <f>IF(ISNA(VLOOKUP($A21,'Sr. Nationals Dual'!$A$17:$H$28,8,FALSE))=TRUE,0,VLOOKUP($A21,'Sr. Nationals Dual'!$A$17:$H$28,8,FALSE))</f>
        <v>0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</sheetData>
  <sheetProtection/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2.75">
      <c r="A7" s="86"/>
    </row>
    <row r="8" spans="1:12" ht="15" customHeight="1">
      <c r="A8" s="3" t="s">
        <v>15</v>
      </c>
      <c r="B8" s="4" t="s">
        <v>65</v>
      </c>
      <c r="C8" s="4"/>
      <c r="D8" s="4"/>
      <c r="E8" s="4"/>
      <c r="F8" s="1"/>
      <c r="G8" s="1"/>
      <c r="H8" s="1"/>
      <c r="I8" s="43"/>
      <c r="J8" s="43"/>
      <c r="K8" s="43"/>
      <c r="L8" s="44"/>
    </row>
    <row r="9" spans="1:12" ht="15" customHeight="1">
      <c r="A9" s="3" t="s">
        <v>0</v>
      </c>
      <c r="B9" s="5" t="s">
        <v>64</v>
      </c>
      <c r="C9" s="5"/>
      <c r="D9" s="5"/>
      <c r="E9" s="5"/>
      <c r="F9" s="1"/>
      <c r="G9" s="1"/>
      <c r="H9" s="1"/>
      <c r="I9" s="43"/>
      <c r="J9" s="43"/>
      <c r="K9" s="43"/>
      <c r="L9" s="44"/>
    </row>
    <row r="10" spans="1:12" ht="15" customHeight="1">
      <c r="A10" s="3" t="s">
        <v>18</v>
      </c>
      <c r="B10" s="92" t="s">
        <v>66</v>
      </c>
      <c r="C10" s="92"/>
      <c r="D10" s="6"/>
      <c r="E10" s="6"/>
      <c r="F10" s="43"/>
      <c r="G10" s="43"/>
      <c r="H10" s="43"/>
      <c r="I10" s="43"/>
      <c r="J10" s="43"/>
      <c r="K10" s="43"/>
      <c r="L10" s="44"/>
    </row>
    <row r="11" spans="1:3" ht="15" customHeight="1">
      <c r="A11" s="3" t="s">
        <v>16</v>
      </c>
      <c r="B11" s="5" t="s">
        <v>62</v>
      </c>
      <c r="C11" s="6"/>
    </row>
    <row r="12" spans="1:3" ht="15" customHeight="1">
      <c r="A12" s="3" t="s">
        <v>22</v>
      </c>
      <c r="B12" s="8" t="s">
        <v>48</v>
      </c>
      <c r="C12" s="9"/>
    </row>
    <row r="13" spans="1:8" ht="15" customHeight="1">
      <c r="A13" s="7" t="s">
        <v>17</v>
      </c>
      <c r="B13" s="30" t="s">
        <v>2</v>
      </c>
      <c r="C13" s="31"/>
      <c r="D13" s="30" t="s">
        <v>23</v>
      </c>
      <c r="E13" s="31"/>
      <c r="F13" s="30" t="s">
        <v>1</v>
      </c>
      <c r="G13" s="31"/>
      <c r="H13" s="32"/>
    </row>
    <row r="14" spans="1:8" ht="15" customHeight="1">
      <c r="A14" s="7" t="s">
        <v>21</v>
      </c>
      <c r="B14" s="12">
        <v>0</v>
      </c>
      <c r="C14" s="10"/>
      <c r="D14" s="12">
        <v>0</v>
      </c>
      <c r="E14" s="10"/>
      <c r="F14" s="12">
        <v>0.5</v>
      </c>
      <c r="G14" s="10"/>
      <c r="H14" s="33" t="s">
        <v>24</v>
      </c>
    </row>
    <row r="15" spans="1:8" ht="15" customHeight="1">
      <c r="A15" s="7" t="s">
        <v>19</v>
      </c>
      <c r="B15" s="13">
        <v>1</v>
      </c>
      <c r="C15" s="11"/>
      <c r="D15" s="13">
        <v>1</v>
      </c>
      <c r="E15" s="11"/>
      <c r="F15" s="13">
        <v>19.72</v>
      </c>
      <c r="G15" s="11"/>
      <c r="H15" s="33" t="s">
        <v>25</v>
      </c>
    </row>
    <row r="16" spans="1:8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4" t="s">
        <v>32</v>
      </c>
      <c r="B17" s="17">
        <v>0</v>
      </c>
      <c r="C17" s="16">
        <f aca="true" t="shared" si="0" ref="C17:C24">B17/B$15*1000*B$14</f>
        <v>0</v>
      </c>
      <c r="D17" s="17">
        <v>0</v>
      </c>
      <c r="E17" s="16">
        <f aca="true" t="shared" si="1" ref="E17:E24">D17/D$15*1000*D$14</f>
        <v>0</v>
      </c>
      <c r="F17" s="17">
        <v>16.43</v>
      </c>
      <c r="G17" s="16">
        <f aca="true" t="shared" si="2" ref="G17:G24">F17/F$15*1000*F$14</f>
        <v>416.5821501014199</v>
      </c>
      <c r="H17" s="19">
        <f>LARGE((C17,E17,G17),1)</f>
        <v>416.5821501014199</v>
      </c>
    </row>
    <row r="18" spans="1:8" ht="13.5">
      <c r="A18" s="64" t="s">
        <v>33</v>
      </c>
      <c r="B18" s="17">
        <v>0</v>
      </c>
      <c r="C18" s="16">
        <f t="shared" si="0"/>
        <v>0</v>
      </c>
      <c r="D18" s="17">
        <v>0</v>
      </c>
      <c r="E18" s="16">
        <f t="shared" si="1"/>
        <v>0</v>
      </c>
      <c r="F18" s="17">
        <v>18.71</v>
      </c>
      <c r="G18" s="16">
        <f t="shared" si="2"/>
        <v>474.3914807302232</v>
      </c>
      <c r="H18" s="19">
        <f>LARGE((C18,E18,G18),1)</f>
        <v>474.3914807302232</v>
      </c>
    </row>
    <row r="19" spans="1:8" ht="13.5">
      <c r="A19" s="64" t="s">
        <v>34</v>
      </c>
      <c r="B19" s="17">
        <v>0</v>
      </c>
      <c r="C19" s="16">
        <f t="shared" si="0"/>
        <v>0</v>
      </c>
      <c r="D19" s="17">
        <v>0</v>
      </c>
      <c r="E19" s="16">
        <f t="shared" si="1"/>
        <v>0</v>
      </c>
      <c r="F19" s="17">
        <v>19.72</v>
      </c>
      <c r="G19" s="16">
        <f t="shared" si="2"/>
        <v>500</v>
      </c>
      <c r="H19" s="19">
        <f>LARGE((C19,E19,G19),1)</f>
        <v>500</v>
      </c>
    </row>
    <row r="20" spans="1:8" ht="13.5">
      <c r="A20" s="64" t="s">
        <v>36</v>
      </c>
      <c r="B20" s="17">
        <v>0</v>
      </c>
      <c r="C20" s="16">
        <f t="shared" si="0"/>
        <v>0</v>
      </c>
      <c r="D20" s="17">
        <v>0</v>
      </c>
      <c r="E20" s="16">
        <f t="shared" si="1"/>
        <v>0</v>
      </c>
      <c r="F20" s="17">
        <v>13.36</v>
      </c>
      <c r="G20" s="16">
        <f t="shared" si="2"/>
        <v>338.7423935091278</v>
      </c>
      <c r="H20" s="19">
        <f>LARGE((C20,E20,G20),1)</f>
        <v>338.7423935091278</v>
      </c>
    </row>
    <row r="21" spans="1:8" ht="13.5">
      <c r="A21" s="64" t="s">
        <v>37</v>
      </c>
      <c r="B21" s="17">
        <v>0</v>
      </c>
      <c r="C21" s="16">
        <f t="shared" si="0"/>
        <v>0</v>
      </c>
      <c r="D21" s="17">
        <v>0</v>
      </c>
      <c r="E21" s="16">
        <f t="shared" si="1"/>
        <v>0</v>
      </c>
      <c r="F21" s="17">
        <v>14.78</v>
      </c>
      <c r="G21" s="16">
        <f t="shared" si="2"/>
        <v>374.7464503042596</v>
      </c>
      <c r="H21" s="19">
        <f>LARGE((C21,E21,G21),1)</f>
        <v>374.7464503042596</v>
      </c>
    </row>
    <row r="22" spans="1:8" ht="13.5">
      <c r="A22" s="64" t="s">
        <v>38</v>
      </c>
      <c r="B22" s="17">
        <v>0</v>
      </c>
      <c r="C22" s="16">
        <f t="shared" si="0"/>
        <v>0</v>
      </c>
      <c r="D22" s="17">
        <v>0</v>
      </c>
      <c r="E22" s="16">
        <f t="shared" si="1"/>
        <v>0</v>
      </c>
      <c r="F22" s="17">
        <v>16.43</v>
      </c>
      <c r="G22" s="16">
        <f t="shared" si="2"/>
        <v>416.5821501014199</v>
      </c>
      <c r="H22" s="19">
        <f>LARGE((C22,E22,G22),1)</f>
        <v>416.5821501014199</v>
      </c>
    </row>
    <row r="23" spans="1:8" ht="13.5">
      <c r="A23" s="64" t="s">
        <v>41</v>
      </c>
      <c r="B23" s="17">
        <v>0</v>
      </c>
      <c r="C23" s="16">
        <f t="shared" si="0"/>
        <v>0</v>
      </c>
      <c r="D23" s="17">
        <v>0</v>
      </c>
      <c r="E23" s="16">
        <f t="shared" si="1"/>
        <v>0</v>
      </c>
      <c r="F23" s="17">
        <v>8.05</v>
      </c>
      <c r="G23" s="16">
        <f t="shared" si="2"/>
        <v>204.10750507099397</v>
      </c>
      <c r="H23" s="19">
        <f>LARGE((C23,E23,G23),1)</f>
        <v>204.10750507099397</v>
      </c>
    </row>
    <row r="24" spans="1:8" ht="13.5">
      <c r="A24" s="64" t="s">
        <v>43</v>
      </c>
      <c r="B24" s="17">
        <v>0</v>
      </c>
      <c r="C24" s="16">
        <f t="shared" si="0"/>
        <v>0</v>
      </c>
      <c r="D24" s="17">
        <v>0</v>
      </c>
      <c r="E24" s="16">
        <f t="shared" si="1"/>
        <v>0</v>
      </c>
      <c r="F24" s="17">
        <v>10.69</v>
      </c>
      <c r="G24" s="16">
        <f t="shared" si="2"/>
        <v>271.0446247464503</v>
      </c>
      <c r="H24" s="19">
        <f>LARGE((C24,E24,G24),1)</f>
        <v>271.0446247464503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C36" sqref="C36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2.75">
      <c r="A7" s="86"/>
    </row>
    <row r="8" spans="1:12" ht="15" customHeight="1">
      <c r="A8" s="3" t="s">
        <v>15</v>
      </c>
      <c r="B8" s="4" t="s">
        <v>67</v>
      </c>
      <c r="C8" s="4"/>
      <c r="D8" s="4"/>
      <c r="E8" s="4"/>
      <c r="F8" s="1"/>
      <c r="G8" s="1"/>
      <c r="H8" s="1"/>
      <c r="I8" s="43"/>
      <c r="J8" s="43"/>
      <c r="K8" s="43"/>
      <c r="L8" s="44"/>
    </row>
    <row r="9" spans="1:12" ht="15" customHeight="1">
      <c r="A9" s="3" t="s">
        <v>0</v>
      </c>
      <c r="B9" s="5" t="s">
        <v>68</v>
      </c>
      <c r="C9" s="5"/>
      <c r="D9" s="5"/>
      <c r="E9" s="5"/>
      <c r="F9" s="1"/>
      <c r="G9" s="1"/>
      <c r="H9" s="1"/>
      <c r="I9" s="43"/>
      <c r="J9" s="43"/>
      <c r="K9" s="43"/>
      <c r="L9" s="44"/>
    </row>
    <row r="10" spans="1:12" ht="15" customHeight="1">
      <c r="A10" s="3" t="s">
        <v>18</v>
      </c>
      <c r="B10" s="92" t="s">
        <v>69</v>
      </c>
      <c r="C10" s="92"/>
      <c r="D10" s="6"/>
      <c r="E10" s="6"/>
      <c r="F10" s="43"/>
      <c r="G10" s="43"/>
      <c r="H10" s="43"/>
      <c r="I10" s="43"/>
      <c r="J10" s="43"/>
      <c r="K10" s="43"/>
      <c r="L10" s="44"/>
    </row>
    <row r="11" spans="1:3" ht="15" customHeight="1">
      <c r="A11" s="3" t="s">
        <v>16</v>
      </c>
      <c r="B11" s="5" t="s">
        <v>47</v>
      </c>
      <c r="C11" s="6"/>
    </row>
    <row r="12" spans="1:3" ht="15" customHeight="1">
      <c r="A12" s="3" t="s">
        <v>22</v>
      </c>
      <c r="B12" s="8" t="s">
        <v>48</v>
      </c>
      <c r="C12" s="9"/>
    </row>
    <row r="13" spans="1:8" ht="15" customHeight="1">
      <c r="A13" s="7" t="s">
        <v>17</v>
      </c>
      <c r="B13" s="90" t="s">
        <v>2</v>
      </c>
      <c r="C13" s="91"/>
      <c r="D13" s="90" t="s">
        <v>23</v>
      </c>
      <c r="E13" s="91"/>
      <c r="F13" s="90" t="s">
        <v>1</v>
      </c>
      <c r="G13" s="91"/>
      <c r="H13" s="32"/>
    </row>
    <row r="14" spans="1:8" ht="15" customHeight="1">
      <c r="A14" s="7" t="s">
        <v>21</v>
      </c>
      <c r="B14" s="12">
        <v>1.25</v>
      </c>
      <c r="C14" s="10"/>
      <c r="D14" s="12">
        <v>0</v>
      </c>
      <c r="E14" s="10"/>
      <c r="F14" s="12">
        <v>1.3</v>
      </c>
      <c r="G14" s="10"/>
      <c r="H14" s="33" t="s">
        <v>24</v>
      </c>
    </row>
    <row r="15" spans="1:8" ht="15" customHeight="1">
      <c r="A15" s="7" t="s">
        <v>19</v>
      </c>
      <c r="B15" s="13">
        <v>24.79</v>
      </c>
      <c r="C15" s="11"/>
      <c r="D15" s="13">
        <v>1</v>
      </c>
      <c r="E15" s="11"/>
      <c r="F15" s="13">
        <v>24.79</v>
      </c>
      <c r="G15" s="11"/>
      <c r="H15" s="33" t="s">
        <v>25</v>
      </c>
    </row>
    <row r="16" spans="1:8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3" t="s">
        <v>30</v>
      </c>
      <c r="B17" s="15">
        <v>18.66</v>
      </c>
      <c r="C17" s="16">
        <f>B17/B$15*1000*B$14</f>
        <v>940.9035901573214</v>
      </c>
      <c r="D17" s="15">
        <v>0</v>
      </c>
      <c r="E17" s="16">
        <f>D17/D$15*1000*D$14</f>
        <v>0</v>
      </c>
      <c r="F17" s="15">
        <v>0</v>
      </c>
      <c r="G17" s="16">
        <f>F17/F$15*1000*F$14</f>
        <v>0</v>
      </c>
      <c r="H17" s="18">
        <f>LARGE((C17,E17,G17),1)</f>
        <v>940.9035901573214</v>
      </c>
    </row>
  </sheetData>
  <sheetProtection/>
  <mergeCells count="8">
    <mergeCell ref="B13:C13"/>
    <mergeCell ref="D13:E13"/>
    <mergeCell ref="F13:G13"/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 paperSize="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2.75">
      <c r="A7" s="86"/>
    </row>
    <row r="8" spans="1:12" ht="15" customHeight="1">
      <c r="A8" s="3" t="s">
        <v>15</v>
      </c>
      <c r="B8" s="4" t="s">
        <v>67</v>
      </c>
      <c r="C8" s="4"/>
      <c r="D8" s="4"/>
      <c r="E8" s="4"/>
      <c r="F8" s="1"/>
      <c r="G8" s="1"/>
      <c r="H8" s="1"/>
      <c r="I8" s="43"/>
      <c r="J8" s="43"/>
      <c r="K8" s="43"/>
      <c r="L8" s="44"/>
    </row>
    <row r="9" spans="1:12" ht="15" customHeight="1">
      <c r="A9" s="3" t="s">
        <v>0</v>
      </c>
      <c r="B9" s="5" t="s">
        <v>70</v>
      </c>
      <c r="C9" s="5"/>
      <c r="D9" s="5"/>
      <c r="E9" s="5"/>
      <c r="F9" s="1"/>
      <c r="G9" s="1"/>
      <c r="H9" s="1"/>
      <c r="I9" s="43"/>
      <c r="J9" s="43"/>
      <c r="K9" s="43"/>
      <c r="L9" s="44"/>
    </row>
    <row r="10" spans="1:12" ht="15" customHeight="1">
      <c r="A10" s="3" t="s">
        <v>18</v>
      </c>
      <c r="B10" s="92" t="s">
        <v>71</v>
      </c>
      <c r="C10" s="92"/>
      <c r="D10" s="6"/>
      <c r="E10" s="6"/>
      <c r="F10" s="43"/>
      <c r="G10" s="43"/>
      <c r="H10" s="43"/>
      <c r="I10" s="43"/>
      <c r="J10" s="43"/>
      <c r="K10" s="43"/>
      <c r="L10" s="44"/>
    </row>
    <row r="11" spans="1:3" ht="15" customHeight="1">
      <c r="A11" s="3" t="s">
        <v>16</v>
      </c>
      <c r="B11" s="5" t="s">
        <v>58</v>
      </c>
      <c r="C11" s="6"/>
    </row>
    <row r="12" spans="1:3" ht="15" customHeight="1">
      <c r="A12" s="3" t="s">
        <v>22</v>
      </c>
      <c r="B12" s="8" t="s">
        <v>48</v>
      </c>
      <c r="C12" s="9"/>
    </row>
    <row r="13" spans="1:8" ht="15" customHeight="1">
      <c r="A13" s="7" t="s">
        <v>17</v>
      </c>
      <c r="B13" s="90" t="s">
        <v>2</v>
      </c>
      <c r="C13" s="91"/>
      <c r="D13" s="90" t="s">
        <v>23</v>
      </c>
      <c r="E13" s="91"/>
      <c r="F13" s="90" t="s">
        <v>1</v>
      </c>
      <c r="G13" s="91"/>
      <c r="H13" s="32"/>
    </row>
    <row r="14" spans="1:8" ht="15" customHeight="1">
      <c r="A14" s="7" t="s">
        <v>21</v>
      </c>
      <c r="B14" s="12">
        <v>1.25</v>
      </c>
      <c r="C14" s="10"/>
      <c r="D14" s="12">
        <v>0</v>
      </c>
      <c r="E14" s="10"/>
      <c r="F14" s="12">
        <v>1.3</v>
      </c>
      <c r="G14" s="10"/>
      <c r="H14" s="33" t="s">
        <v>24</v>
      </c>
    </row>
    <row r="15" spans="1:8" ht="15" customHeight="1">
      <c r="A15" s="7" t="s">
        <v>19</v>
      </c>
      <c r="B15" s="13">
        <v>23.69</v>
      </c>
      <c r="C15" s="11"/>
      <c r="D15" s="13">
        <v>1</v>
      </c>
      <c r="E15" s="11"/>
      <c r="F15" s="13">
        <v>30</v>
      </c>
      <c r="G15" s="11"/>
      <c r="H15" s="33" t="s">
        <v>25</v>
      </c>
    </row>
    <row r="16" spans="1:8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3" t="s">
        <v>30</v>
      </c>
      <c r="B17" s="15">
        <v>19.8</v>
      </c>
      <c r="C17" s="16">
        <f>B17/B$15*1000*B$14</f>
        <v>1044.744617982271</v>
      </c>
      <c r="D17" s="15">
        <v>0</v>
      </c>
      <c r="E17" s="16">
        <f>D17/D$15*1000*D$14</f>
        <v>0</v>
      </c>
      <c r="F17" s="15">
        <v>0</v>
      </c>
      <c r="G17" s="16">
        <f>F17/F$15*1000*F$14</f>
        <v>0</v>
      </c>
      <c r="H17" s="18">
        <f>LARGE((C17,E17,G17),1)</f>
        <v>1044.744617982271</v>
      </c>
    </row>
  </sheetData>
  <sheetProtection/>
  <mergeCells count="8">
    <mergeCell ref="B10:C10"/>
    <mergeCell ref="B13:C13"/>
    <mergeCell ref="D13:E13"/>
    <mergeCell ref="F13:G13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2.75">
      <c r="A7" s="86"/>
    </row>
    <row r="8" spans="1:12" ht="15" customHeight="1">
      <c r="A8" s="3" t="s">
        <v>15</v>
      </c>
      <c r="B8" s="4" t="s">
        <v>28</v>
      </c>
      <c r="C8" s="4"/>
      <c r="D8" s="4"/>
      <c r="E8" s="4"/>
      <c r="F8" s="1"/>
      <c r="G8" s="1"/>
      <c r="H8" s="1"/>
      <c r="I8" s="43"/>
      <c r="J8" s="43"/>
      <c r="K8" s="43"/>
      <c r="L8" s="44"/>
    </row>
    <row r="9" spans="1:12" ht="15" customHeight="1">
      <c r="A9" s="3" t="s">
        <v>0</v>
      </c>
      <c r="B9" s="5" t="s">
        <v>72</v>
      </c>
      <c r="C9" s="5"/>
      <c r="D9" s="5"/>
      <c r="E9" s="5"/>
      <c r="F9" s="1"/>
      <c r="G9" s="1"/>
      <c r="H9" s="1"/>
      <c r="I9" s="43"/>
      <c r="J9" s="43"/>
      <c r="K9" s="43"/>
      <c r="L9" s="44"/>
    </row>
    <row r="10" spans="1:12" ht="15" customHeight="1">
      <c r="A10" s="3" t="s">
        <v>18</v>
      </c>
      <c r="B10" s="92" t="s">
        <v>73</v>
      </c>
      <c r="C10" s="92"/>
      <c r="D10" s="6"/>
      <c r="E10" s="6"/>
      <c r="F10" s="43"/>
      <c r="G10" s="43"/>
      <c r="H10" s="43"/>
      <c r="I10" s="43"/>
      <c r="J10" s="43"/>
      <c r="K10" s="43"/>
      <c r="L10" s="44"/>
    </row>
    <row r="11" spans="1:3" ht="15" customHeight="1">
      <c r="A11" s="3" t="s">
        <v>16</v>
      </c>
      <c r="B11" s="5" t="s">
        <v>47</v>
      </c>
      <c r="C11" s="6"/>
    </row>
    <row r="12" spans="1:3" ht="15" customHeight="1">
      <c r="A12" s="3" t="s">
        <v>22</v>
      </c>
      <c r="B12" s="8" t="s">
        <v>48</v>
      </c>
      <c r="C12" s="9"/>
    </row>
    <row r="13" spans="1:8" ht="15" customHeight="1">
      <c r="A13" s="7" t="s">
        <v>17</v>
      </c>
      <c r="B13" s="30" t="s">
        <v>2</v>
      </c>
      <c r="C13" s="31"/>
      <c r="D13" s="30" t="s">
        <v>23</v>
      </c>
      <c r="E13" s="31"/>
      <c r="F13" s="30" t="s">
        <v>1</v>
      </c>
      <c r="G13" s="31"/>
      <c r="H13" s="32"/>
    </row>
    <row r="14" spans="1:8" ht="15" customHeight="1">
      <c r="A14" s="7" t="s">
        <v>21</v>
      </c>
      <c r="B14" s="12">
        <v>0</v>
      </c>
      <c r="C14" s="10"/>
      <c r="D14" s="12">
        <v>0</v>
      </c>
      <c r="E14" s="10"/>
      <c r="F14" s="12">
        <v>0.5</v>
      </c>
      <c r="G14" s="10"/>
      <c r="H14" s="33" t="s">
        <v>24</v>
      </c>
    </row>
    <row r="15" spans="1:8" ht="15" customHeight="1">
      <c r="A15" s="7" t="s">
        <v>19</v>
      </c>
      <c r="B15" s="13">
        <v>1</v>
      </c>
      <c r="C15" s="11"/>
      <c r="D15" s="13">
        <v>1</v>
      </c>
      <c r="E15" s="11"/>
      <c r="F15" s="13">
        <v>17.94</v>
      </c>
      <c r="G15" s="11"/>
      <c r="H15" s="33" t="s">
        <v>25</v>
      </c>
    </row>
    <row r="16" spans="1:8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4" t="s">
        <v>32</v>
      </c>
      <c r="B17" s="17">
        <v>0</v>
      </c>
      <c r="C17" s="16">
        <f aca="true" t="shared" si="0" ref="C17:C26">B17/B$15*1000*B$14</f>
        <v>0</v>
      </c>
      <c r="D17" s="17">
        <v>0</v>
      </c>
      <c r="E17" s="16">
        <f aca="true" t="shared" si="1" ref="E17:E26">D17/D$15*1000*D$14</f>
        <v>0</v>
      </c>
      <c r="F17" s="15">
        <v>16.87</v>
      </c>
      <c r="G17" s="16">
        <f aca="true" t="shared" si="2" ref="G17:G26">F17/F$15*1000*F$14</f>
        <v>470.17837235228535</v>
      </c>
      <c r="H17" s="19">
        <f>LARGE((C17,E17,G17),1)</f>
        <v>470.17837235228535</v>
      </c>
    </row>
    <row r="18" spans="1:8" ht="13.5">
      <c r="A18" s="64" t="s">
        <v>33</v>
      </c>
      <c r="B18" s="17">
        <v>0</v>
      </c>
      <c r="C18" s="16">
        <f t="shared" si="0"/>
        <v>0</v>
      </c>
      <c r="D18" s="17">
        <v>0</v>
      </c>
      <c r="E18" s="16">
        <f t="shared" si="1"/>
        <v>0</v>
      </c>
      <c r="F18" s="15">
        <v>17.94</v>
      </c>
      <c r="G18" s="16">
        <f>F18/F$15*1000*F$14</f>
        <v>500</v>
      </c>
      <c r="H18" s="19">
        <f>LARGE((C18,E18,G18),1)</f>
        <v>500</v>
      </c>
    </row>
    <row r="19" spans="1:8" ht="13.5">
      <c r="A19" s="64" t="s">
        <v>34</v>
      </c>
      <c r="B19" s="17">
        <v>0</v>
      </c>
      <c r="C19" s="16">
        <f t="shared" si="0"/>
        <v>0</v>
      </c>
      <c r="D19" s="17">
        <v>0</v>
      </c>
      <c r="E19" s="16">
        <f t="shared" si="1"/>
        <v>0</v>
      </c>
      <c r="F19" s="15">
        <v>17.05</v>
      </c>
      <c r="G19" s="16">
        <f t="shared" si="2"/>
        <v>475.19509476031214</v>
      </c>
      <c r="H19" s="19">
        <f>LARGE((C19,E19,G19),1)</f>
        <v>475.19509476031214</v>
      </c>
    </row>
    <row r="20" spans="1:8" ht="13.5">
      <c r="A20" s="64" t="s">
        <v>36</v>
      </c>
      <c r="B20" s="17">
        <v>0</v>
      </c>
      <c r="C20" s="16">
        <f t="shared" si="0"/>
        <v>0</v>
      </c>
      <c r="D20" s="17">
        <v>0</v>
      </c>
      <c r="E20" s="16">
        <f t="shared" si="1"/>
        <v>0</v>
      </c>
      <c r="F20" s="15">
        <v>14.83</v>
      </c>
      <c r="G20" s="16">
        <f t="shared" si="2"/>
        <v>413.32218506131545</v>
      </c>
      <c r="H20" s="19">
        <f>LARGE((C20,E20,G20),1)</f>
        <v>413.32218506131545</v>
      </c>
    </row>
    <row r="21" spans="1:8" ht="13.5">
      <c r="A21" s="64" t="s">
        <v>37</v>
      </c>
      <c r="B21" s="17">
        <v>0</v>
      </c>
      <c r="C21" s="16">
        <f t="shared" si="0"/>
        <v>0</v>
      </c>
      <c r="D21" s="17">
        <v>0</v>
      </c>
      <c r="E21" s="16">
        <f t="shared" si="1"/>
        <v>0</v>
      </c>
      <c r="F21" s="15">
        <v>16.2</v>
      </c>
      <c r="G21" s="16">
        <f t="shared" si="2"/>
        <v>451.50501672240796</v>
      </c>
      <c r="H21" s="19">
        <f>LARGE((C21,E21,G21),1)</f>
        <v>451.50501672240796</v>
      </c>
    </row>
    <row r="22" spans="1:8" ht="13.5">
      <c r="A22" s="64" t="s">
        <v>38</v>
      </c>
      <c r="B22" s="17">
        <v>0</v>
      </c>
      <c r="C22" s="16">
        <f t="shared" si="0"/>
        <v>0</v>
      </c>
      <c r="D22" s="17">
        <v>0</v>
      </c>
      <c r="E22" s="16">
        <f t="shared" si="1"/>
        <v>0</v>
      </c>
      <c r="F22" s="15">
        <v>14.66</v>
      </c>
      <c r="G22" s="16">
        <f t="shared" si="2"/>
        <v>408.58416945373466</v>
      </c>
      <c r="H22" s="19">
        <f>LARGE((C22,E22,G22),1)</f>
        <v>408.58416945373466</v>
      </c>
    </row>
    <row r="23" spans="1:8" ht="13.5">
      <c r="A23" s="64" t="s">
        <v>40</v>
      </c>
      <c r="B23" s="17">
        <v>0</v>
      </c>
      <c r="C23" s="16">
        <f t="shared" si="0"/>
        <v>0</v>
      </c>
      <c r="D23" s="17">
        <v>0</v>
      </c>
      <c r="E23" s="16">
        <f t="shared" si="1"/>
        <v>0</v>
      </c>
      <c r="F23" s="15">
        <v>10.55</v>
      </c>
      <c r="G23" s="16">
        <f t="shared" si="2"/>
        <v>294.0356744704571</v>
      </c>
      <c r="H23" s="19">
        <f>LARGE((C23,E23,G23),1)</f>
        <v>294.0356744704571</v>
      </c>
    </row>
    <row r="24" spans="1:8" ht="13.5">
      <c r="A24" s="64" t="s">
        <v>41</v>
      </c>
      <c r="B24" s="17">
        <v>0</v>
      </c>
      <c r="C24" s="16">
        <f t="shared" si="0"/>
        <v>0</v>
      </c>
      <c r="D24" s="17">
        <v>0</v>
      </c>
      <c r="E24" s="16">
        <f t="shared" si="1"/>
        <v>0</v>
      </c>
      <c r="F24" s="15">
        <v>7.63</v>
      </c>
      <c r="G24" s="16">
        <f t="shared" si="2"/>
        <v>212.65328874024524</v>
      </c>
      <c r="H24" s="19">
        <f>LARGE((C24,E24,G24),1)</f>
        <v>212.65328874024524</v>
      </c>
    </row>
    <row r="25" spans="1:8" ht="13.5">
      <c r="A25" s="64" t="s">
        <v>42</v>
      </c>
      <c r="B25" s="17">
        <v>0</v>
      </c>
      <c r="C25" s="16">
        <f t="shared" si="0"/>
        <v>0</v>
      </c>
      <c r="D25" s="17">
        <v>0</v>
      </c>
      <c r="E25" s="16">
        <f t="shared" si="1"/>
        <v>0</v>
      </c>
      <c r="F25" s="15">
        <v>5.3</v>
      </c>
      <c r="G25" s="16">
        <f t="shared" si="2"/>
        <v>147.71460423634335</v>
      </c>
      <c r="H25" s="19">
        <f>LARGE((C25,E25,G25),1)</f>
        <v>147.71460423634335</v>
      </c>
    </row>
    <row r="26" spans="1:8" ht="13.5">
      <c r="A26" s="64" t="s">
        <v>43</v>
      </c>
      <c r="B26" s="17">
        <v>0</v>
      </c>
      <c r="C26" s="16">
        <f t="shared" si="0"/>
        <v>0</v>
      </c>
      <c r="D26" s="17">
        <v>0</v>
      </c>
      <c r="E26" s="16">
        <f t="shared" si="1"/>
        <v>0</v>
      </c>
      <c r="F26" s="15">
        <v>10.6</v>
      </c>
      <c r="G26" s="16">
        <f t="shared" si="2"/>
        <v>295.4292084726867</v>
      </c>
      <c r="H26" s="19">
        <f>LARGE((C26,E26,G26),1)</f>
        <v>295.4292084726867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PageLayoutView="0" workbookViewId="0" topLeftCell="A1">
      <selection activeCell="F16" sqref="F16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2.75">
      <c r="A7" s="86"/>
    </row>
    <row r="8" spans="1:12" ht="15" customHeight="1">
      <c r="A8" s="3" t="s">
        <v>15</v>
      </c>
      <c r="B8" s="4" t="s">
        <v>74</v>
      </c>
      <c r="C8" s="4"/>
      <c r="D8" s="4"/>
      <c r="E8" s="4"/>
      <c r="F8" s="1"/>
      <c r="G8" s="1"/>
      <c r="H8" s="1"/>
      <c r="I8" s="43"/>
      <c r="J8" s="43"/>
      <c r="K8" s="43"/>
      <c r="L8" s="44"/>
    </row>
    <row r="9" spans="1:12" ht="15" customHeight="1">
      <c r="A9" s="3" t="s">
        <v>0</v>
      </c>
      <c r="B9" s="5" t="s">
        <v>96</v>
      </c>
      <c r="C9" s="5"/>
      <c r="D9" s="5"/>
      <c r="E9" s="5"/>
      <c r="F9" s="1"/>
      <c r="G9" s="1"/>
      <c r="H9" s="1"/>
      <c r="I9" s="43"/>
      <c r="J9" s="43"/>
      <c r="K9" s="43"/>
      <c r="L9" s="44"/>
    </row>
    <row r="10" spans="1:12" ht="15" customHeight="1">
      <c r="A10" s="3" t="s">
        <v>18</v>
      </c>
      <c r="B10" s="92">
        <v>40237</v>
      </c>
      <c r="C10" s="92"/>
      <c r="D10" s="6"/>
      <c r="E10" s="6"/>
      <c r="F10" s="43"/>
      <c r="G10" s="43"/>
      <c r="H10" s="43"/>
      <c r="I10" s="43"/>
      <c r="J10" s="43"/>
      <c r="K10" s="43"/>
      <c r="L10" s="44"/>
    </row>
    <row r="11" spans="1:3" ht="15" customHeight="1">
      <c r="A11" s="3" t="s">
        <v>16</v>
      </c>
      <c r="B11" s="5" t="s">
        <v>47</v>
      </c>
      <c r="C11" s="6"/>
    </row>
    <row r="12" spans="1:3" ht="15" customHeight="1">
      <c r="A12" s="3" t="s">
        <v>22</v>
      </c>
      <c r="B12" s="8" t="s">
        <v>48</v>
      </c>
      <c r="C12" s="9"/>
    </row>
    <row r="13" spans="1:8" ht="15" customHeight="1">
      <c r="A13" s="7" t="s">
        <v>17</v>
      </c>
      <c r="B13" s="30" t="s">
        <v>2</v>
      </c>
      <c r="C13" s="31"/>
      <c r="D13" s="30" t="s">
        <v>23</v>
      </c>
      <c r="E13" s="31"/>
      <c r="F13" s="30" t="s">
        <v>1</v>
      </c>
      <c r="G13" s="31"/>
      <c r="H13" s="32"/>
    </row>
    <row r="14" spans="1:8" ht="15" customHeight="1">
      <c r="A14" s="7" t="s">
        <v>21</v>
      </c>
      <c r="B14" s="12">
        <v>0</v>
      </c>
      <c r="C14" s="10"/>
      <c r="D14" s="12">
        <v>0</v>
      </c>
      <c r="E14" s="10"/>
      <c r="F14" s="12">
        <v>0.55</v>
      </c>
      <c r="G14" s="10"/>
      <c r="H14" s="33" t="s">
        <v>24</v>
      </c>
    </row>
    <row r="15" spans="1:8" ht="15" customHeight="1">
      <c r="A15" s="7" t="s">
        <v>19</v>
      </c>
      <c r="B15" s="13">
        <v>1</v>
      </c>
      <c r="C15" s="11"/>
      <c r="D15" s="13">
        <v>1</v>
      </c>
      <c r="E15" s="11"/>
      <c r="F15" s="13">
        <v>19.82</v>
      </c>
      <c r="G15" s="11"/>
      <c r="H15" s="33" t="s">
        <v>25</v>
      </c>
    </row>
    <row r="16" spans="1:8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4" t="s">
        <v>32</v>
      </c>
      <c r="B17" s="17">
        <v>0</v>
      </c>
      <c r="C17" s="16">
        <f aca="true" t="shared" si="0" ref="C17:C28">B17/B$15*1000*B$14</f>
        <v>0</v>
      </c>
      <c r="D17" s="17">
        <v>0</v>
      </c>
      <c r="E17" s="16">
        <f aca="true" t="shared" si="1" ref="E17:E28">D17/D$15*1000*D$14</f>
        <v>0</v>
      </c>
      <c r="F17" s="15">
        <v>16.34</v>
      </c>
      <c r="G17" s="16">
        <f aca="true" t="shared" si="2" ref="G17:G28">F17/F$15*1000*F$14</f>
        <v>453.43087790111</v>
      </c>
      <c r="H17" s="19">
        <f>LARGE((C17,E17,G17),1)</f>
        <v>453.43087790111</v>
      </c>
    </row>
    <row r="18" spans="1:8" ht="13.5">
      <c r="A18" s="64" t="s">
        <v>33</v>
      </c>
      <c r="B18" s="17">
        <v>0</v>
      </c>
      <c r="C18" s="16">
        <f t="shared" si="0"/>
        <v>0</v>
      </c>
      <c r="D18" s="17">
        <v>0</v>
      </c>
      <c r="E18" s="16">
        <f t="shared" si="1"/>
        <v>0</v>
      </c>
      <c r="F18" s="15">
        <v>19.52</v>
      </c>
      <c r="G18" s="16">
        <f>F18/F$15*1000*F$14</f>
        <v>541.6750756811302</v>
      </c>
      <c r="H18" s="19">
        <f>LARGE((C18,E18,G18),1)</f>
        <v>541.6750756811302</v>
      </c>
    </row>
    <row r="19" spans="1:8" ht="13.5">
      <c r="A19" s="64" t="s">
        <v>34</v>
      </c>
      <c r="B19" s="17">
        <v>0</v>
      </c>
      <c r="C19" s="16">
        <f t="shared" si="0"/>
        <v>0</v>
      </c>
      <c r="D19" s="17">
        <v>0</v>
      </c>
      <c r="E19" s="16">
        <f t="shared" si="1"/>
        <v>0</v>
      </c>
      <c r="F19" s="15">
        <v>19.82</v>
      </c>
      <c r="G19" s="16">
        <f t="shared" si="2"/>
        <v>550</v>
      </c>
      <c r="H19" s="19">
        <f>LARGE((C19,E19,G19),1)</f>
        <v>550</v>
      </c>
    </row>
    <row r="20" spans="1:8" ht="13.5">
      <c r="A20" s="64" t="s">
        <v>35</v>
      </c>
      <c r="B20" s="17">
        <v>0</v>
      </c>
      <c r="C20" s="16">
        <f t="shared" si="0"/>
        <v>0</v>
      </c>
      <c r="D20" s="17">
        <v>0</v>
      </c>
      <c r="E20" s="16">
        <f t="shared" si="1"/>
        <v>0</v>
      </c>
      <c r="F20" s="15">
        <v>13.96</v>
      </c>
      <c r="G20" s="16">
        <f t="shared" si="2"/>
        <v>387.3864783047427</v>
      </c>
      <c r="H20" s="19">
        <f>LARGE((C20,E20,G20),1)</f>
        <v>387.3864783047427</v>
      </c>
    </row>
    <row r="21" spans="1:8" ht="13.5">
      <c r="A21" s="64" t="s">
        <v>36</v>
      </c>
      <c r="B21" s="17">
        <v>0</v>
      </c>
      <c r="C21" s="16">
        <f t="shared" si="0"/>
        <v>0</v>
      </c>
      <c r="D21" s="17">
        <v>0</v>
      </c>
      <c r="E21" s="16">
        <f t="shared" si="1"/>
        <v>0</v>
      </c>
      <c r="F21" s="15">
        <v>14.62</v>
      </c>
      <c r="G21" s="16">
        <f t="shared" si="2"/>
        <v>405.70131180625634</v>
      </c>
      <c r="H21" s="19">
        <f>LARGE((C21,E21,G21),1)</f>
        <v>405.70131180625634</v>
      </c>
    </row>
    <row r="22" spans="1:8" ht="13.5">
      <c r="A22" s="64" t="s">
        <v>37</v>
      </c>
      <c r="B22" s="17">
        <v>0</v>
      </c>
      <c r="C22" s="16">
        <f t="shared" si="0"/>
        <v>0</v>
      </c>
      <c r="D22" s="17">
        <v>0</v>
      </c>
      <c r="E22" s="16">
        <f t="shared" si="1"/>
        <v>0</v>
      </c>
      <c r="F22" s="15">
        <v>7.9</v>
      </c>
      <c r="G22" s="16">
        <f t="shared" si="2"/>
        <v>219.22300706357217</v>
      </c>
      <c r="H22" s="19">
        <f>LARGE((C22,E22,G22),1)</f>
        <v>219.22300706357217</v>
      </c>
    </row>
    <row r="23" spans="1:8" ht="13.5">
      <c r="A23" s="64" t="s">
        <v>38</v>
      </c>
      <c r="B23" s="17">
        <v>0</v>
      </c>
      <c r="C23" s="16">
        <f t="shared" si="0"/>
        <v>0</v>
      </c>
      <c r="D23" s="17">
        <v>0</v>
      </c>
      <c r="E23" s="16">
        <f t="shared" si="1"/>
        <v>0</v>
      </c>
      <c r="F23" s="15">
        <v>14.98</v>
      </c>
      <c r="G23" s="16">
        <f t="shared" si="2"/>
        <v>415.6912209889001</v>
      </c>
      <c r="H23" s="19">
        <f>LARGE((C23,E23,G23),1)</f>
        <v>415.6912209889001</v>
      </c>
    </row>
    <row r="24" spans="1:8" ht="13.5">
      <c r="A24" s="64" t="s">
        <v>39</v>
      </c>
      <c r="B24" s="17">
        <v>0</v>
      </c>
      <c r="C24" s="16">
        <f t="shared" si="0"/>
        <v>0</v>
      </c>
      <c r="D24" s="17">
        <v>0</v>
      </c>
      <c r="E24" s="16">
        <f t="shared" si="1"/>
        <v>0</v>
      </c>
      <c r="F24" s="15">
        <v>9.57</v>
      </c>
      <c r="G24" s="16">
        <f t="shared" si="2"/>
        <v>265.56508577194757</v>
      </c>
      <c r="H24" s="19">
        <f>LARGE((C24,E24,G24),1)</f>
        <v>265.56508577194757</v>
      </c>
    </row>
    <row r="25" spans="1:8" ht="13.5">
      <c r="A25" s="64" t="s">
        <v>40</v>
      </c>
      <c r="B25" s="17">
        <v>0</v>
      </c>
      <c r="C25" s="16">
        <f t="shared" si="0"/>
        <v>0</v>
      </c>
      <c r="D25" s="17">
        <v>0</v>
      </c>
      <c r="E25" s="16">
        <f t="shared" si="1"/>
        <v>0</v>
      </c>
      <c r="F25" s="15">
        <v>10.16</v>
      </c>
      <c r="G25" s="16">
        <f t="shared" si="2"/>
        <v>281.93743693239156</v>
      </c>
      <c r="H25" s="19">
        <f>LARGE((C25,E25,G25),1)</f>
        <v>281.93743693239156</v>
      </c>
    </row>
    <row r="26" spans="1:8" ht="13.5">
      <c r="A26" s="64" t="s">
        <v>41</v>
      </c>
      <c r="B26" s="17">
        <v>0</v>
      </c>
      <c r="C26" s="16">
        <f t="shared" si="0"/>
        <v>0</v>
      </c>
      <c r="D26" s="17">
        <v>0</v>
      </c>
      <c r="E26" s="16">
        <f t="shared" si="1"/>
        <v>0</v>
      </c>
      <c r="F26" s="15">
        <v>7.54</v>
      </c>
      <c r="G26" s="16">
        <f t="shared" si="2"/>
        <v>209.23309788092837</v>
      </c>
      <c r="H26" s="19">
        <f>LARGE((C26,E26,G26),1)</f>
        <v>209.23309788092837</v>
      </c>
    </row>
    <row r="27" spans="1:8" ht="13.5">
      <c r="A27" s="64" t="s">
        <v>42</v>
      </c>
      <c r="B27" s="17">
        <v>0</v>
      </c>
      <c r="C27" s="16">
        <f t="shared" si="0"/>
        <v>0</v>
      </c>
      <c r="D27" s="17">
        <v>0</v>
      </c>
      <c r="E27" s="16">
        <f t="shared" si="1"/>
        <v>0</v>
      </c>
      <c r="F27" s="15">
        <v>8.06</v>
      </c>
      <c r="G27" s="16">
        <f t="shared" si="2"/>
        <v>223.66296670030275</v>
      </c>
      <c r="H27" s="19">
        <f>LARGE((C27,E27,G27),1)</f>
        <v>223.66296670030275</v>
      </c>
    </row>
    <row r="28" spans="1:8" ht="13.5">
      <c r="A28" s="64" t="s">
        <v>43</v>
      </c>
      <c r="B28" s="17">
        <v>0</v>
      </c>
      <c r="C28" s="16">
        <f t="shared" si="0"/>
        <v>0</v>
      </c>
      <c r="D28" s="17">
        <v>0</v>
      </c>
      <c r="E28" s="16">
        <f t="shared" si="1"/>
        <v>0</v>
      </c>
      <c r="F28" s="15">
        <v>11.69</v>
      </c>
      <c r="G28" s="16">
        <f t="shared" si="2"/>
        <v>324.39455095862763</v>
      </c>
      <c r="H28" s="19">
        <f>LARGE((C28,E28,G28),1)</f>
        <v>324.39455095862763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3" sqref="D3"/>
    </sheetView>
  </sheetViews>
  <sheetFormatPr defaultColWidth="11.19921875" defaultRowHeight="14.25"/>
  <cols>
    <col min="1" max="1" width="17.5" style="1" customWidth="1"/>
    <col min="2" max="8" width="8.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5">
      <c r="A7" s="86"/>
    </row>
    <row r="8" spans="1:8" ht="15">
      <c r="A8" s="3" t="s">
        <v>15</v>
      </c>
      <c r="B8" s="4" t="s">
        <v>54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72</v>
      </c>
      <c r="C9" s="5"/>
      <c r="D9" s="5"/>
      <c r="E9" s="5"/>
      <c r="F9" s="1"/>
      <c r="G9" s="1"/>
      <c r="H9" s="1"/>
    </row>
    <row r="10" spans="1:8" ht="15">
      <c r="A10" s="3" t="s">
        <v>18</v>
      </c>
      <c r="B10" s="92">
        <v>40244</v>
      </c>
      <c r="C10" s="92"/>
      <c r="D10" s="6"/>
      <c r="E10" s="6"/>
      <c r="F10" s="43"/>
      <c r="G10" s="43"/>
      <c r="H10" s="43"/>
    </row>
    <row r="11" spans="1:3" ht="15">
      <c r="A11" s="3" t="s">
        <v>16</v>
      </c>
      <c r="B11" s="5" t="s">
        <v>47</v>
      </c>
      <c r="C11" s="6"/>
    </row>
    <row r="12" spans="1:3" ht="15">
      <c r="A12" s="3" t="s">
        <v>22</v>
      </c>
      <c r="B12" s="8" t="s">
        <v>48</v>
      </c>
      <c r="C12" s="9"/>
    </row>
    <row r="13" spans="1:8" ht="15">
      <c r="A13" s="7" t="s">
        <v>17</v>
      </c>
      <c r="B13" s="30" t="s">
        <v>2</v>
      </c>
      <c r="C13" s="31"/>
      <c r="D13" s="30" t="s">
        <v>2</v>
      </c>
      <c r="E13" s="31"/>
      <c r="F13" s="30" t="s">
        <v>1</v>
      </c>
      <c r="G13" s="31"/>
      <c r="H13" s="32"/>
    </row>
    <row r="14" spans="1:8" ht="15">
      <c r="A14" s="7" t="s">
        <v>21</v>
      </c>
      <c r="B14" s="12">
        <v>0</v>
      </c>
      <c r="C14" s="10"/>
      <c r="D14" s="12">
        <v>0.75</v>
      </c>
      <c r="E14" s="10"/>
      <c r="F14" s="12">
        <v>0.8</v>
      </c>
      <c r="G14" s="10"/>
      <c r="H14" s="33" t="s">
        <v>24</v>
      </c>
    </row>
    <row r="15" spans="1:8" ht="15">
      <c r="A15" s="7" t="s">
        <v>19</v>
      </c>
      <c r="B15" s="13">
        <v>1</v>
      </c>
      <c r="C15" s="11"/>
      <c r="D15" s="13">
        <v>19.67</v>
      </c>
      <c r="E15" s="11"/>
      <c r="F15" s="13">
        <v>20.89</v>
      </c>
      <c r="G15" s="11"/>
      <c r="H15" s="33" t="s">
        <v>25</v>
      </c>
    </row>
    <row r="16" spans="1:8" ht="1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3" t="s">
        <v>30</v>
      </c>
      <c r="B17" s="15">
        <v>0</v>
      </c>
      <c r="C17" s="16">
        <f>B17/B$15*1000*B$14</f>
        <v>0</v>
      </c>
      <c r="D17" s="15">
        <v>19.61</v>
      </c>
      <c r="E17" s="16">
        <f>D17/D$15*1000*D$14</f>
        <v>747.7122521606507</v>
      </c>
      <c r="F17" s="15">
        <v>20.55</v>
      </c>
      <c r="G17" s="16">
        <f>F17/F$15*1000*F$14</f>
        <v>786.9794159885114</v>
      </c>
      <c r="H17" s="18">
        <f>LARGE((C17,E17,G17),1)</f>
        <v>786.9794159885114</v>
      </c>
    </row>
    <row r="18" spans="1:8" ht="13.5">
      <c r="A18" s="64" t="s">
        <v>32</v>
      </c>
      <c r="B18" s="15">
        <v>0</v>
      </c>
      <c r="C18" s="16">
        <f>B18/B$15*1000*B$14</f>
        <v>0</v>
      </c>
      <c r="D18" s="15">
        <v>14.16</v>
      </c>
      <c r="E18" s="16">
        <f>D18/D$15*1000*D$14</f>
        <v>539.908490086426</v>
      </c>
      <c r="F18" s="15">
        <v>0</v>
      </c>
      <c r="G18" s="16">
        <f>F18/F$15*1000*F$14</f>
        <v>0</v>
      </c>
      <c r="H18" s="18">
        <f>LARGE((C18,E18,G18),1)</f>
        <v>539.908490086426</v>
      </c>
    </row>
    <row r="19" spans="1:8" ht="13.5">
      <c r="A19" s="64" t="s">
        <v>34</v>
      </c>
      <c r="B19" s="15">
        <v>0</v>
      </c>
      <c r="C19" s="16">
        <f>B19/B$15*1000*B$14</f>
        <v>0</v>
      </c>
      <c r="D19" s="15">
        <v>12.97</v>
      </c>
      <c r="E19" s="16">
        <f>D19/D$15*1000*D$14</f>
        <v>494.534824605999</v>
      </c>
      <c r="F19" s="15">
        <v>0</v>
      </c>
      <c r="G19" s="16">
        <f>F19/F$15*1000*F$14</f>
        <v>0</v>
      </c>
      <c r="H19" s="18">
        <f>LARGE((C19,E19,G19),1)</f>
        <v>494.534824605999</v>
      </c>
    </row>
    <row r="20" spans="1:8" ht="13.5">
      <c r="A20" s="64" t="s">
        <v>38</v>
      </c>
      <c r="B20" s="81">
        <v>0</v>
      </c>
      <c r="C20" s="82">
        <v>0</v>
      </c>
      <c r="D20" s="83">
        <v>8.42</v>
      </c>
      <c r="E20" s="16">
        <f>D20/D$15*1000*D$14</f>
        <v>321.0472801220132</v>
      </c>
      <c r="F20" s="83">
        <v>0</v>
      </c>
      <c r="G20" s="16">
        <f>F20/F$15*1000*F$14</f>
        <v>0</v>
      </c>
      <c r="H20" s="18">
        <f>LARGE((C20,E20,G20),1)</f>
        <v>321.0472801220132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3" sqref="D3"/>
    </sheetView>
  </sheetViews>
  <sheetFormatPr defaultColWidth="11.19921875" defaultRowHeight="14.25"/>
  <cols>
    <col min="1" max="1" width="17.5" style="1" customWidth="1"/>
    <col min="2" max="8" width="8.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5">
      <c r="A7" s="86"/>
    </row>
    <row r="8" spans="1:8" ht="15">
      <c r="A8" s="3" t="s">
        <v>15</v>
      </c>
      <c r="B8" s="4" t="s">
        <v>54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72</v>
      </c>
      <c r="C9" s="5"/>
      <c r="D9" s="5"/>
      <c r="E9" s="5"/>
      <c r="F9" s="1"/>
      <c r="G9" s="1"/>
      <c r="H9" s="1"/>
    </row>
    <row r="10" spans="1:8" ht="15">
      <c r="A10" s="3" t="s">
        <v>18</v>
      </c>
      <c r="B10" s="92">
        <v>40245</v>
      </c>
      <c r="C10" s="92"/>
      <c r="D10" s="6"/>
      <c r="E10" s="6"/>
      <c r="F10" s="43"/>
      <c r="G10" s="43"/>
      <c r="H10" s="43"/>
    </row>
    <row r="11" spans="1:3" ht="15">
      <c r="A11" s="3" t="s">
        <v>16</v>
      </c>
      <c r="B11" s="5" t="s">
        <v>47</v>
      </c>
      <c r="C11" s="6"/>
    </row>
    <row r="12" spans="1:3" ht="15">
      <c r="A12" s="3" t="s">
        <v>22</v>
      </c>
      <c r="B12" s="8" t="s">
        <v>48</v>
      </c>
      <c r="C12" s="9"/>
    </row>
    <row r="13" spans="1:8" ht="15">
      <c r="A13" s="7" t="s">
        <v>17</v>
      </c>
      <c r="B13" s="30" t="s">
        <v>2</v>
      </c>
      <c r="C13" s="31"/>
      <c r="D13" s="30" t="s">
        <v>2</v>
      </c>
      <c r="E13" s="31"/>
      <c r="F13" s="30" t="s">
        <v>1</v>
      </c>
      <c r="G13" s="31"/>
      <c r="H13" s="32"/>
    </row>
    <row r="14" spans="1:8" ht="15">
      <c r="A14" s="7" t="s">
        <v>21</v>
      </c>
      <c r="B14" s="12">
        <v>0</v>
      </c>
      <c r="C14" s="10"/>
      <c r="D14" s="12">
        <v>0.75</v>
      </c>
      <c r="E14" s="10"/>
      <c r="F14" s="12">
        <v>0.8</v>
      </c>
      <c r="G14" s="10"/>
      <c r="H14" s="33" t="s">
        <v>24</v>
      </c>
    </row>
    <row r="15" spans="1:8" ht="15">
      <c r="A15" s="7" t="s">
        <v>19</v>
      </c>
      <c r="B15" s="13">
        <v>1</v>
      </c>
      <c r="C15" s="11"/>
      <c r="D15" s="13">
        <v>20.4</v>
      </c>
      <c r="E15" s="11"/>
      <c r="F15" s="13">
        <v>21.09</v>
      </c>
      <c r="G15" s="11"/>
      <c r="H15" s="33" t="s">
        <v>25</v>
      </c>
    </row>
    <row r="16" spans="1:8" ht="1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3" t="s">
        <v>30</v>
      </c>
      <c r="B17" s="15">
        <v>0</v>
      </c>
      <c r="C17" s="16">
        <f>B17/B$15*1000*B$14</f>
        <v>0</v>
      </c>
      <c r="D17" s="15">
        <v>20.4</v>
      </c>
      <c r="E17" s="16">
        <f>D17/D$15*1000*D$14</f>
        <v>750</v>
      </c>
      <c r="F17" s="15">
        <v>21.09</v>
      </c>
      <c r="G17" s="16">
        <f>F17/F$15*1000*F$14</f>
        <v>800</v>
      </c>
      <c r="H17" s="18">
        <f>LARGE((C17,E17,G17),1)</f>
        <v>800</v>
      </c>
    </row>
    <row r="18" spans="1:8" ht="13.5">
      <c r="A18" s="64" t="s">
        <v>32</v>
      </c>
      <c r="B18" s="15">
        <v>0</v>
      </c>
      <c r="C18" s="16">
        <f>B18/B$15*1000*B$14</f>
        <v>0</v>
      </c>
      <c r="D18" s="15">
        <v>12.63</v>
      </c>
      <c r="E18" s="16">
        <f>D18/D$15*1000*D$14</f>
        <v>464.33823529411774</v>
      </c>
      <c r="F18" s="15">
        <v>0</v>
      </c>
      <c r="G18" s="16">
        <f>F18/F$15*1000*F$14</f>
        <v>0</v>
      </c>
      <c r="H18" s="18">
        <f>LARGE((C18,E18,G18),1)</f>
        <v>464.33823529411774</v>
      </c>
    </row>
    <row r="19" spans="1:8" ht="13.5">
      <c r="A19" s="64" t="s">
        <v>34</v>
      </c>
      <c r="B19" s="15">
        <v>0</v>
      </c>
      <c r="C19" s="16">
        <f>B19/B$15*1000*B$14</f>
        <v>0</v>
      </c>
      <c r="D19" s="15">
        <v>12.87</v>
      </c>
      <c r="E19" s="16">
        <f>D19/D$15*1000*D$14</f>
        <v>473.1617647058823</v>
      </c>
      <c r="F19" s="15">
        <v>0</v>
      </c>
      <c r="G19" s="16">
        <f>F19/F$15*1000*F$14</f>
        <v>0</v>
      </c>
      <c r="H19" s="18">
        <f>LARGE((C19,E19,G19),1)</f>
        <v>473.1617647058823</v>
      </c>
    </row>
    <row r="20" spans="1:8" ht="13.5">
      <c r="A20" s="64" t="s">
        <v>38</v>
      </c>
      <c r="B20" s="81">
        <v>0</v>
      </c>
      <c r="C20" s="82">
        <v>0</v>
      </c>
      <c r="D20" s="83">
        <v>8.44</v>
      </c>
      <c r="E20" s="16">
        <f>D20/D$15*1000*D$14</f>
        <v>310.29411764705884</v>
      </c>
      <c r="F20" s="83">
        <v>0</v>
      </c>
      <c r="G20" s="16">
        <f>F20/F$15*1000*F$14</f>
        <v>0</v>
      </c>
      <c r="H20" s="18">
        <f>LARGE((C20,E20,G20),1)</f>
        <v>310.29411764705884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3" sqref="D3"/>
    </sheetView>
  </sheetViews>
  <sheetFormatPr defaultColWidth="11.19921875" defaultRowHeight="14.25"/>
  <cols>
    <col min="1" max="1" width="17.5" style="1" customWidth="1"/>
    <col min="2" max="8" width="8.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5">
      <c r="A7" s="86"/>
    </row>
    <row r="8" spans="1:8" ht="15">
      <c r="A8" s="3" t="s">
        <v>15</v>
      </c>
      <c r="B8" s="4" t="s">
        <v>105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103</v>
      </c>
      <c r="C9" s="5"/>
      <c r="D9" s="5"/>
      <c r="E9" s="5"/>
      <c r="F9" s="1"/>
      <c r="G9" s="1"/>
      <c r="H9" s="1"/>
    </row>
    <row r="10" spans="1:8" ht="15">
      <c r="A10" s="3" t="s">
        <v>18</v>
      </c>
      <c r="B10" s="92">
        <v>40250</v>
      </c>
      <c r="C10" s="92"/>
      <c r="D10" s="6"/>
      <c r="E10" s="6"/>
      <c r="F10" s="43"/>
      <c r="G10" s="43"/>
      <c r="H10" s="43"/>
    </row>
    <row r="11" spans="1:3" ht="15">
      <c r="A11" s="3" t="s">
        <v>16</v>
      </c>
      <c r="B11" s="5" t="s">
        <v>104</v>
      </c>
      <c r="C11" s="6"/>
    </row>
    <row r="12" spans="1:3" ht="15">
      <c r="A12" s="3" t="s">
        <v>22</v>
      </c>
      <c r="B12" s="8" t="s">
        <v>48</v>
      </c>
      <c r="C12" s="9"/>
    </row>
    <row r="13" spans="1:8" ht="15">
      <c r="A13" s="7" t="s">
        <v>17</v>
      </c>
      <c r="B13" s="30" t="s">
        <v>2</v>
      </c>
      <c r="C13" s="31"/>
      <c r="D13" s="30" t="s">
        <v>2</v>
      </c>
      <c r="E13" s="31"/>
      <c r="F13" s="30" t="s">
        <v>1</v>
      </c>
      <c r="G13" s="31"/>
      <c r="H13" s="32"/>
    </row>
    <row r="14" spans="1:8" ht="15">
      <c r="A14" s="7" t="s">
        <v>21</v>
      </c>
      <c r="B14" s="12">
        <v>0</v>
      </c>
      <c r="C14" s="10"/>
      <c r="D14" s="12">
        <v>0.75</v>
      </c>
      <c r="E14" s="10"/>
      <c r="F14" s="12">
        <v>0.75</v>
      </c>
      <c r="G14" s="10"/>
      <c r="H14" s="33" t="s">
        <v>24</v>
      </c>
    </row>
    <row r="15" spans="1:8" ht="15">
      <c r="A15" s="7" t="s">
        <v>19</v>
      </c>
      <c r="B15" s="13">
        <v>1</v>
      </c>
      <c r="C15" s="11"/>
      <c r="D15" s="13">
        <v>1</v>
      </c>
      <c r="E15" s="11"/>
      <c r="F15" s="13">
        <v>21.73</v>
      </c>
      <c r="G15" s="11"/>
      <c r="H15" s="33" t="s">
        <v>25</v>
      </c>
    </row>
    <row r="16" spans="1:8" ht="1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3" t="s">
        <v>30</v>
      </c>
      <c r="B17" s="15">
        <v>0</v>
      </c>
      <c r="C17" s="16">
        <f>B17/B$15*1000*B$14</f>
        <v>0</v>
      </c>
      <c r="D17" s="15">
        <v>0</v>
      </c>
      <c r="E17" s="16">
        <f>D17/D$15*1000*D$14</f>
        <v>0</v>
      </c>
      <c r="F17" s="15">
        <v>21.73</v>
      </c>
      <c r="G17" s="16">
        <f>F17/F$15*1000*F$14</f>
        <v>750</v>
      </c>
      <c r="H17" s="18">
        <f>LARGE((C17,E17,G17),1)</f>
        <v>750</v>
      </c>
    </row>
    <row r="18" spans="1:8" ht="13.5">
      <c r="A18" s="64" t="s">
        <v>32</v>
      </c>
      <c r="B18" s="15">
        <v>0</v>
      </c>
      <c r="C18" s="16">
        <f>B18/B$15*1000*B$14</f>
        <v>0</v>
      </c>
      <c r="D18" s="15">
        <v>0</v>
      </c>
      <c r="E18" s="16">
        <f>D18/D$15*1000*D$14</f>
        <v>0</v>
      </c>
      <c r="F18" s="15">
        <v>14.62</v>
      </c>
      <c r="G18" s="16">
        <f>F18/F$15*1000*F$14</f>
        <v>504.6019328117809</v>
      </c>
      <c r="H18" s="18">
        <f>LARGE((C18,E18,G18),1)</f>
        <v>504.6019328117809</v>
      </c>
    </row>
    <row r="19" spans="1:8" ht="13.5">
      <c r="A19" s="64" t="s">
        <v>34</v>
      </c>
      <c r="B19" s="15">
        <v>0</v>
      </c>
      <c r="C19" s="16">
        <f>B19/B$15*1000*B$14</f>
        <v>0</v>
      </c>
      <c r="D19" s="15">
        <v>0</v>
      </c>
      <c r="E19" s="16">
        <f>D19/D$15*1000*D$14</f>
        <v>0</v>
      </c>
      <c r="F19" s="15">
        <v>15.57</v>
      </c>
      <c r="G19" s="16">
        <f>F19/F$15*1000*F$14</f>
        <v>537.3907040957201</v>
      </c>
      <c r="H19" s="18">
        <f>LARGE((C19,E19,G19),1)</f>
        <v>537.3907040957201</v>
      </c>
    </row>
    <row r="20" spans="1:8" ht="13.5">
      <c r="A20" s="64" t="s">
        <v>33</v>
      </c>
      <c r="B20" s="81">
        <v>0</v>
      </c>
      <c r="C20" s="82">
        <v>0</v>
      </c>
      <c r="D20" s="83">
        <v>0</v>
      </c>
      <c r="E20" s="16">
        <f>D20/D$15*1000*D$14</f>
        <v>0</v>
      </c>
      <c r="F20" s="83">
        <v>15.9</v>
      </c>
      <c r="G20" s="16">
        <f>F20/F$15*1000*F$14</f>
        <v>548.780487804878</v>
      </c>
      <c r="H20" s="18">
        <f>LARGE((C20,E20,G20),1)</f>
        <v>548.780487804878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3" sqref="D3"/>
    </sheetView>
  </sheetViews>
  <sheetFormatPr defaultColWidth="11.19921875" defaultRowHeight="14.25"/>
  <cols>
    <col min="1" max="1" width="17.5" style="1" customWidth="1"/>
    <col min="2" max="8" width="8.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5">
      <c r="A7" s="86"/>
    </row>
    <row r="8" spans="1:8" ht="15">
      <c r="A8" s="3" t="s">
        <v>15</v>
      </c>
      <c r="B8" s="4" t="s">
        <v>106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46</v>
      </c>
      <c r="C9" s="5"/>
      <c r="D9" s="5"/>
      <c r="E9" s="5"/>
      <c r="F9" s="1"/>
      <c r="G9" s="1"/>
      <c r="H9" s="1"/>
    </row>
    <row r="10" spans="1:8" ht="15">
      <c r="A10" s="3" t="s">
        <v>18</v>
      </c>
      <c r="B10" s="92">
        <v>40265</v>
      </c>
      <c r="C10" s="92"/>
      <c r="D10" s="6"/>
      <c r="E10" s="6"/>
      <c r="F10" s="43"/>
      <c r="G10" s="43"/>
      <c r="H10" s="43"/>
    </row>
    <row r="11" spans="1:3" ht="15">
      <c r="A11" s="3" t="s">
        <v>16</v>
      </c>
      <c r="B11" s="5" t="s">
        <v>104</v>
      </c>
      <c r="C11" s="6"/>
    </row>
    <row r="12" spans="1:3" ht="15">
      <c r="A12" s="3" t="s">
        <v>22</v>
      </c>
      <c r="B12" s="8" t="s">
        <v>48</v>
      </c>
      <c r="C12" s="9"/>
    </row>
    <row r="13" spans="1:8" ht="15">
      <c r="A13" s="7" t="s">
        <v>17</v>
      </c>
      <c r="B13" s="30" t="s">
        <v>2</v>
      </c>
      <c r="C13" s="31"/>
      <c r="D13" s="30" t="s">
        <v>2</v>
      </c>
      <c r="E13" s="31"/>
      <c r="F13" s="30" t="s">
        <v>1</v>
      </c>
      <c r="G13" s="31"/>
      <c r="H13" s="32"/>
    </row>
    <row r="14" spans="1:8" ht="15">
      <c r="A14" s="7" t="s">
        <v>21</v>
      </c>
      <c r="B14" s="12">
        <v>0</v>
      </c>
      <c r="C14" s="10"/>
      <c r="D14" s="12">
        <v>1.25</v>
      </c>
      <c r="E14" s="10"/>
      <c r="F14" s="12">
        <v>1.3</v>
      </c>
      <c r="G14" s="10"/>
      <c r="H14" s="33" t="s">
        <v>24</v>
      </c>
    </row>
    <row r="15" spans="1:8" ht="15">
      <c r="A15" s="7" t="s">
        <v>19</v>
      </c>
      <c r="B15" s="13">
        <v>1</v>
      </c>
      <c r="C15" s="11"/>
      <c r="D15" s="13">
        <v>24.15</v>
      </c>
      <c r="E15" s="11"/>
      <c r="F15" s="13">
        <v>24.91</v>
      </c>
      <c r="G15" s="11"/>
      <c r="H15" s="33" t="s">
        <v>25</v>
      </c>
    </row>
    <row r="16" spans="1:8" ht="1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3" t="s">
        <v>30</v>
      </c>
      <c r="B17" s="15">
        <v>0</v>
      </c>
      <c r="C17" s="16">
        <f>B17/B$15*1000*B$14</f>
        <v>0</v>
      </c>
      <c r="D17" s="15">
        <v>18.05</v>
      </c>
      <c r="E17" s="16">
        <f>D17/D$15*1000*D$14</f>
        <v>934.265010351967</v>
      </c>
      <c r="F17" s="15">
        <v>20.4</v>
      </c>
      <c r="G17" s="16">
        <f>F17/F$15*1000*F$14</f>
        <v>1064.6326776395022</v>
      </c>
      <c r="H17" s="18">
        <f>LARGE((C17,E17,G17),1)</f>
        <v>1064.6326776395022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7" sqref="G17"/>
    </sheetView>
  </sheetViews>
  <sheetFormatPr defaultColWidth="11.19921875" defaultRowHeight="14.25"/>
  <cols>
    <col min="1" max="1" width="17.5" style="1" customWidth="1"/>
    <col min="2" max="8" width="8.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5">
      <c r="A6" s="86"/>
      <c r="B6" s="87"/>
      <c r="C6" s="88"/>
    </row>
    <row r="7" ht="15">
      <c r="A7" s="86"/>
    </row>
    <row r="8" spans="1:8" ht="15">
      <c r="A8" s="3" t="s">
        <v>15</v>
      </c>
      <c r="B8" s="4" t="s">
        <v>106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46</v>
      </c>
      <c r="C9" s="5"/>
      <c r="D9" s="5"/>
      <c r="E9" s="5"/>
      <c r="F9" s="1"/>
      <c r="G9" s="1"/>
      <c r="H9" s="1"/>
    </row>
    <row r="10" spans="1:8" ht="15">
      <c r="A10" s="3" t="s">
        <v>18</v>
      </c>
      <c r="B10" s="92">
        <v>40265</v>
      </c>
      <c r="C10" s="92"/>
      <c r="D10" s="6"/>
      <c r="E10" s="6"/>
      <c r="F10" s="43"/>
      <c r="G10" s="43"/>
      <c r="H10" s="43"/>
    </row>
    <row r="11" spans="1:3" ht="15">
      <c r="A11" s="3" t="s">
        <v>16</v>
      </c>
      <c r="B11" s="5" t="s">
        <v>58</v>
      </c>
      <c r="C11" s="6"/>
    </row>
    <row r="12" spans="1:3" ht="15">
      <c r="A12" s="3" t="s">
        <v>22</v>
      </c>
      <c r="B12" s="8" t="s">
        <v>48</v>
      </c>
      <c r="C12" s="9"/>
    </row>
    <row r="13" spans="1:8" ht="15">
      <c r="A13" s="7" t="s">
        <v>17</v>
      </c>
      <c r="B13" s="30" t="s">
        <v>2</v>
      </c>
      <c r="C13" s="31"/>
      <c r="D13" s="30" t="s">
        <v>2</v>
      </c>
      <c r="E13" s="31"/>
      <c r="F13" s="30" t="s">
        <v>1</v>
      </c>
      <c r="G13" s="31"/>
      <c r="H13" s="32"/>
    </row>
    <row r="14" spans="1:8" ht="15">
      <c r="A14" s="7" t="s">
        <v>21</v>
      </c>
      <c r="B14" s="12">
        <v>0</v>
      </c>
      <c r="C14" s="10"/>
      <c r="D14" s="12">
        <v>1.25</v>
      </c>
      <c r="E14" s="10"/>
      <c r="F14" s="12">
        <v>1.3</v>
      </c>
      <c r="G14" s="10"/>
      <c r="H14" s="33" t="s">
        <v>24</v>
      </c>
    </row>
    <row r="15" spans="1:8" ht="15">
      <c r="A15" s="7" t="s">
        <v>19</v>
      </c>
      <c r="B15" s="13">
        <v>1</v>
      </c>
      <c r="C15" s="11"/>
      <c r="D15" s="13">
        <v>23.38</v>
      </c>
      <c r="E15" s="11"/>
      <c r="F15" s="13">
        <v>30</v>
      </c>
      <c r="G15" s="11"/>
      <c r="H15" s="33" t="s">
        <v>25</v>
      </c>
    </row>
    <row r="16" spans="1:8" ht="1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3" t="s">
        <v>30</v>
      </c>
      <c r="B17" s="15">
        <v>0</v>
      </c>
      <c r="C17" s="16">
        <f>B17/B$15*1000*B$14</f>
        <v>0</v>
      </c>
      <c r="D17" s="15">
        <v>18.54</v>
      </c>
      <c r="E17" s="16">
        <f>D17/D$15*1000*D$14</f>
        <v>991.2318220701455</v>
      </c>
      <c r="F17" s="15">
        <v>23.78</v>
      </c>
      <c r="G17" s="16">
        <f>F17/F$15*1000*F$14</f>
        <v>1030.4666666666667</v>
      </c>
      <c r="H17" s="18">
        <f>LARGE((C17,E17,G17),1)</f>
        <v>1030.4666666666667</v>
      </c>
    </row>
    <row r="18" spans="1:8" ht="13.5">
      <c r="A18" s="64"/>
      <c r="B18" s="15">
        <v>0</v>
      </c>
      <c r="C18" s="16">
        <f>B18/B$15*1000*B$14</f>
        <v>0</v>
      </c>
      <c r="D18" s="15">
        <v>0</v>
      </c>
      <c r="E18" s="16">
        <f>D18/D$15*1000*D$14</f>
        <v>0</v>
      </c>
      <c r="F18" s="15">
        <v>0</v>
      </c>
      <c r="G18" s="16">
        <f>F18/F$15*1000*F$14</f>
        <v>0</v>
      </c>
      <c r="H18" s="18">
        <f>LARGE((C18,E18,G18),1)</f>
        <v>0</v>
      </c>
    </row>
    <row r="19" spans="1:8" ht="13.5">
      <c r="A19" s="64"/>
      <c r="B19" s="15">
        <v>0</v>
      </c>
      <c r="C19" s="16">
        <f>B19/B$15*1000*B$14</f>
        <v>0</v>
      </c>
      <c r="D19" s="15">
        <v>0</v>
      </c>
      <c r="E19" s="16">
        <f>D19/D$15*1000*D$14</f>
        <v>0</v>
      </c>
      <c r="F19" s="15">
        <v>0</v>
      </c>
      <c r="G19" s="16">
        <f>F19/F$15*1000*F$14</f>
        <v>0</v>
      </c>
      <c r="H19" s="18">
        <f>LARGE((C19,E19,G19),1)</f>
        <v>0</v>
      </c>
    </row>
    <row r="20" spans="1:8" ht="13.5">
      <c r="A20" s="64"/>
      <c r="B20" s="81">
        <v>0</v>
      </c>
      <c r="C20" s="82">
        <v>0</v>
      </c>
      <c r="D20" s="83">
        <v>0</v>
      </c>
      <c r="E20" s="16">
        <f>D20/D$15*1000*D$14</f>
        <v>0</v>
      </c>
      <c r="F20" s="83">
        <v>0</v>
      </c>
      <c r="G20" s="16">
        <f>F20/F$15*1000*F$14</f>
        <v>0</v>
      </c>
      <c r="H20" s="18">
        <f>LARGE((C20,E20,G20),1)</f>
        <v>0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1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E29" sqref="E29"/>
    </sheetView>
  </sheetViews>
  <sheetFormatPr defaultColWidth="17.69921875" defaultRowHeight="19.5" customHeight="1"/>
  <cols>
    <col min="1" max="1" width="15.5" style="20" customWidth="1"/>
    <col min="2" max="2" width="0.796875" style="20" customWidth="1"/>
    <col min="3" max="3" width="6.5" style="25" customWidth="1"/>
    <col min="4" max="6" width="5.69921875" style="20" customWidth="1"/>
    <col min="7" max="7" width="7.5" style="20" customWidth="1"/>
    <col min="8" max="8" width="1.2890625" style="20" customWidth="1"/>
    <col min="9" max="20" width="7.5" style="21" customWidth="1"/>
    <col min="21" max="25" width="10.19921875" style="21" customWidth="1"/>
    <col min="26" max="36" width="10.296875" style="21" customWidth="1"/>
    <col min="37" max="16384" width="17.69921875" style="20" customWidth="1"/>
  </cols>
  <sheetData>
    <row r="1" spans="1:11" ht="15" customHeight="1" thickBot="1">
      <c r="A1" s="22"/>
      <c r="B1" s="22"/>
      <c r="C1" s="50" t="s">
        <v>10</v>
      </c>
      <c r="I1" s="71">
        <v>2013</v>
      </c>
      <c r="J1" s="72"/>
      <c r="K1" s="75">
        <v>2014</v>
      </c>
    </row>
    <row r="2" spans="1:36" s="67" customFormat="1" ht="29.25" customHeight="1">
      <c r="A2" s="65"/>
      <c r="B2" s="65"/>
      <c r="C2" s="66"/>
      <c r="H2" s="68"/>
      <c r="I2" s="69" t="s">
        <v>45</v>
      </c>
      <c r="J2" s="73" t="s">
        <v>45</v>
      </c>
      <c r="K2" s="70" t="s">
        <v>59</v>
      </c>
      <c r="L2" s="74" t="s">
        <v>28</v>
      </c>
      <c r="M2" s="74" t="s">
        <v>101</v>
      </c>
      <c r="N2" s="70" t="s">
        <v>55</v>
      </c>
      <c r="O2" s="70" t="s">
        <v>55</v>
      </c>
      <c r="P2" s="70" t="s">
        <v>63</v>
      </c>
      <c r="Q2" s="70" t="s">
        <v>99</v>
      </c>
      <c r="R2" s="70" t="s">
        <v>99</v>
      </c>
      <c r="S2" s="70" t="s">
        <v>65</v>
      </c>
      <c r="T2" s="70" t="s">
        <v>75</v>
      </c>
      <c r="U2" s="70" t="s">
        <v>55</v>
      </c>
      <c r="V2" s="70" t="s">
        <v>55</v>
      </c>
      <c r="W2" s="70" t="s">
        <v>90</v>
      </c>
      <c r="X2" s="70" t="s">
        <v>95</v>
      </c>
      <c r="Y2" s="70" t="s">
        <v>95</v>
      </c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6" ht="15" customHeight="1">
      <c r="A3" s="51" t="s">
        <v>13</v>
      </c>
      <c r="B3" s="52"/>
      <c r="C3" s="53" t="s">
        <v>29</v>
      </c>
      <c r="D3" s="54"/>
      <c r="E3" s="55"/>
      <c r="F3" s="55"/>
      <c r="G3" s="56"/>
      <c r="H3" s="40"/>
      <c r="I3" s="46" t="s">
        <v>68</v>
      </c>
      <c r="J3" s="76" t="s">
        <v>68</v>
      </c>
      <c r="K3" s="47" t="s">
        <v>60</v>
      </c>
      <c r="L3" s="78" t="s">
        <v>78</v>
      </c>
      <c r="M3" s="78" t="s">
        <v>102</v>
      </c>
      <c r="N3" s="47" t="s">
        <v>79</v>
      </c>
      <c r="O3" s="47" t="s">
        <v>79</v>
      </c>
      <c r="P3" s="47" t="s">
        <v>64</v>
      </c>
      <c r="Q3" s="47" t="s">
        <v>68</v>
      </c>
      <c r="R3" s="47" t="s">
        <v>70</v>
      </c>
      <c r="S3" s="47" t="s">
        <v>80</v>
      </c>
      <c r="T3" s="47" t="s">
        <v>76</v>
      </c>
      <c r="U3" s="47" t="s">
        <v>80</v>
      </c>
      <c r="V3" s="47" t="s">
        <v>80</v>
      </c>
      <c r="W3" s="47" t="s">
        <v>91</v>
      </c>
      <c r="X3" s="47" t="s">
        <v>68</v>
      </c>
      <c r="Y3" s="47" t="s">
        <v>68</v>
      </c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1:36" ht="15" customHeight="1">
      <c r="A4" s="27"/>
      <c r="B4" s="35"/>
      <c r="C4" s="39" t="s">
        <v>9</v>
      </c>
      <c r="D4" s="36" t="s">
        <v>26</v>
      </c>
      <c r="E4" s="37" t="s">
        <v>26</v>
      </c>
      <c r="F4" s="38" t="s">
        <v>26</v>
      </c>
      <c r="G4" s="39" t="s">
        <v>11</v>
      </c>
      <c r="H4" s="40"/>
      <c r="I4" s="46" t="s">
        <v>81</v>
      </c>
      <c r="J4" s="76" t="s">
        <v>82</v>
      </c>
      <c r="K4" s="47" t="s">
        <v>83</v>
      </c>
      <c r="L4" s="78" t="s">
        <v>84</v>
      </c>
      <c r="M4" s="78" t="s">
        <v>85</v>
      </c>
      <c r="N4" s="47" t="s">
        <v>84</v>
      </c>
      <c r="O4" s="47" t="s">
        <v>85</v>
      </c>
      <c r="P4" s="47" t="s">
        <v>86</v>
      </c>
      <c r="Q4" s="47" t="s">
        <v>87</v>
      </c>
      <c r="R4" s="47" t="s">
        <v>88</v>
      </c>
      <c r="S4" s="47" t="s">
        <v>88</v>
      </c>
      <c r="T4" s="47" t="s">
        <v>77</v>
      </c>
      <c r="U4" s="47" t="s">
        <v>93</v>
      </c>
      <c r="V4" s="47" t="s">
        <v>94</v>
      </c>
      <c r="W4" s="47" t="s">
        <v>92</v>
      </c>
      <c r="X4" s="47" t="s">
        <v>107</v>
      </c>
      <c r="Y4" s="47" t="s">
        <v>108</v>
      </c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ht="15" customHeight="1" thickBot="1">
      <c r="A5" s="57" t="s">
        <v>14</v>
      </c>
      <c r="B5" s="58"/>
      <c r="C5" s="59" t="s">
        <v>3</v>
      </c>
      <c r="D5" s="45" t="s">
        <v>7</v>
      </c>
      <c r="E5" s="60" t="s">
        <v>6</v>
      </c>
      <c r="F5" s="60" t="s">
        <v>27</v>
      </c>
      <c r="G5" s="59" t="s">
        <v>12</v>
      </c>
      <c r="H5" s="40"/>
      <c r="I5" s="48" t="s">
        <v>47</v>
      </c>
      <c r="J5" s="77" t="s">
        <v>47</v>
      </c>
      <c r="K5" s="49" t="s">
        <v>61</v>
      </c>
      <c r="L5" s="79" t="s">
        <v>47</v>
      </c>
      <c r="M5" s="79" t="s">
        <v>47</v>
      </c>
      <c r="N5" s="49" t="s">
        <v>47</v>
      </c>
      <c r="O5" s="49" t="s">
        <v>89</v>
      </c>
      <c r="P5" s="49" t="s">
        <v>47</v>
      </c>
      <c r="Q5" s="49" t="s">
        <v>47</v>
      </c>
      <c r="R5" s="49" t="s">
        <v>89</v>
      </c>
      <c r="S5" s="49" t="s">
        <v>47</v>
      </c>
      <c r="T5" s="49" t="s">
        <v>47</v>
      </c>
      <c r="U5" s="49" t="s">
        <v>47</v>
      </c>
      <c r="V5" s="49" t="s">
        <v>47</v>
      </c>
      <c r="W5" s="49" t="s">
        <v>47</v>
      </c>
      <c r="X5" s="49" t="s">
        <v>47</v>
      </c>
      <c r="Y5" s="49" t="s">
        <v>89</v>
      </c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36" s="24" customFormat="1" ht="15" customHeight="1">
      <c r="A6" s="62" t="s">
        <v>30</v>
      </c>
      <c r="B6" s="28"/>
      <c r="C6" s="41">
        <f aca="true" t="shared" si="0" ref="C6:C21">RANK(G6,$G$6:$G$21,0)</f>
        <v>1</v>
      </c>
      <c r="D6" s="61">
        <f aca="true" t="shared" si="1" ref="D6:D21">LARGE(($I6:$AJ6),1)</f>
        <v>1064.6326776395022</v>
      </c>
      <c r="E6" s="61">
        <f aca="true" t="shared" si="2" ref="E6:E21">LARGE(($I6:$AJ6),2)</f>
        <v>1044.744617982271</v>
      </c>
      <c r="F6" s="61">
        <f aca="true" t="shared" si="3" ref="F6:F21">LARGE(($I6:$AJ6),3)</f>
        <v>1030.4666666666667</v>
      </c>
      <c r="G6" s="41">
        <f>SUM(D6+E6+F6)</f>
        <v>3139.84396228844</v>
      </c>
      <c r="H6" s="23"/>
      <c r="I6" s="42">
        <f>IF(ISNA(VLOOKUP($A6,'Canadian Selections Dec 14'!$A$17:$H$18,8,FALSE))=TRUE,"0",VLOOKUP($A6,'Canadian Selections Dec 14'!$A$17:$H$18,8,FALSE))</f>
        <v>897.2835314091682</v>
      </c>
      <c r="J6" s="42">
        <f>IF(ISNA(VLOOKUP($A6,'Canadian Selectons Dec 15'!$A$17:$H$18,8,FALSE))=TRUE,0,VLOOKUP($A6,'Canadian Selectons Dec 15'!$A$17:$H$18,8,FALSE))</f>
        <v>0</v>
      </c>
      <c r="K6" s="80">
        <f>IF(ISNA(VLOOKUP($A6,'Holimont Jan 11'!$A$17:$H$20,8,FALSE))=TRUE,0,VLOOKUP($A6,'Holimont Jan 11'!$A$17:$H$20,8,FALSE))</f>
        <v>0</v>
      </c>
      <c r="L6" s="42">
        <f>IF(ISNA(VLOOKUP($A6,'TT Calabogie Jan 25'!$A$17:$H$25,8,FALSE))=TRUE,0,VLOOKUP($A6,'TT Calabogie Jan 25'!$A$17:$H$25,8,FALSE))</f>
        <v>0</v>
      </c>
      <c r="M6" s="42">
        <f>IF(ISNA(VLOOKUP($A6,'January Jam Jan 26'!$A$17:$H$17,8,FALSE))=TRUE,0,VLOOKUP($A6,'January Jam Jan 26'!$A$17:$H$25,8,FALSE))</f>
        <v>0</v>
      </c>
      <c r="N6" s="42">
        <f>IF(ISNA(VLOOKUP($A6,'Canadian Series SM Jan 25'!$A$17:$H$18,8,FALSE))=TRUE,0,VLOOKUP($A6,'Canadian Series SM Jan 25'!$A$17:$H$18,8,FALSE))</f>
        <v>750</v>
      </c>
      <c r="O6" s="42">
        <f>IF(ISNA(VLOOKUP($A6,'Canadian Series DM Jan 26'!$A$17:$H$18,8,FALSE))=TRUE,0,VLOOKUP($A6,'Canadian Series DM Jan 26'!$A$17:$H$18,8,FALSE))</f>
        <v>328.82665379043937</v>
      </c>
      <c r="P6" s="42">
        <f>IF(ISNA(VLOOKUP($A6,'TT Caledon Feb 9'!$A$17:$H$24,8,FALSE))=TRUE,0,VLOOKUP($A6,'TT Caledon Feb 9'!$A$17:$H$24,8,FALSE))</f>
        <v>0</v>
      </c>
      <c r="Q6" s="42">
        <f>IF(ISNA(VLOOKUP($A6,'Apex NorAm Single Feb 15'!$A$17:$H$17,8,FALSE))=TRUE,0,VLOOKUP($A6,'Apex NorAm Single Feb 15'!$A$17:$H$17,8,FALSE))</f>
        <v>940.9035901573214</v>
      </c>
      <c r="R6" s="42">
        <f>IF(ISNA(VLOOKUP($A6,'Vail NorAm Duals Feb 23'!$A$17:$H$17,8,FALSE))=TRUE,0,VLOOKUP($A6,'Vail NorAm Duals Feb 23'!$A$17:$H$17,8,FALSE))</f>
        <v>1044.744617982271</v>
      </c>
      <c r="S6" s="42">
        <f>IF(ISNA(VLOOKUP($A6,'TT Camp Fortune'!$A$17:$H$26,8,FALSE))=TRUE,0,VLOOKUP($A6,'TT Camp Fortune'!$A$17:$H$26,8,FALSE))</f>
        <v>0</v>
      </c>
      <c r="T6" s="42">
        <f>IF(ISNA(VLOOKUP($A6,'Provincials-OWG'!$A$17:$H$28,8,FALSE))=TRUE,0,VLOOKUP($A6,'Provincials-OWG'!$A$17:$H$28,8,FALSE))</f>
        <v>0</v>
      </c>
      <c r="U6" s="42">
        <f>IF(ISNA(VLOOKUP($A6,'Cnd Series Camp Fortune day 1'!$A$17:$H$28,8,FALSE))=TRUE,0,VLOOKUP($A6,'Cnd Series Camp Fortune day 1'!$A$17:$H$28,8,FALSE))</f>
        <v>786.9794159885114</v>
      </c>
      <c r="V6" s="42">
        <f>IF(ISNA(VLOOKUP($A6,'Cnd Series Camp Fortune day 2'!$A$17:$H$28,8,FALSE))=TRUE,0,VLOOKUP($A6,'Cnd Series Camp Fortune day 2'!$A$17:$H$28,8,FALSE))</f>
        <v>800</v>
      </c>
      <c r="W6" s="42">
        <f>IF(ISNA(VLOOKUP($A6,'Jr Nationals MO'!$A$17:$H$28,8,FALSE))=TRUE,0,VLOOKUP($A6,'Jr Nationals MO'!$A$17:$H$28,8,FALSE))</f>
        <v>750</v>
      </c>
      <c r="X6" s="42">
        <f>IF(ISNA(VLOOKUP($A6,'Sr. Nationals Single'!$A$17:$H$28,8,FALSE))=TRUE,0,VLOOKUP($A6,'Sr. Nationals Single'!$A$17:$H$28,8,FALSE))</f>
        <v>1064.6326776395022</v>
      </c>
      <c r="Y6" s="42">
        <f>IF(ISNA(VLOOKUP($A6,'Sr. Nationals Dual'!$A$17:$H$28,8,FALSE))=TRUE,0,VLOOKUP($A6,'Sr. Nationals Dual'!$A$17:$H$28,8,FALSE))</f>
        <v>1030.4666666666667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s="24" customFormat="1" ht="15">
      <c r="A7" s="62" t="s">
        <v>31</v>
      </c>
      <c r="B7" s="28"/>
      <c r="C7" s="41">
        <f t="shared" si="0"/>
        <v>2</v>
      </c>
      <c r="D7" s="61">
        <f t="shared" si="1"/>
        <v>869.7357019064125</v>
      </c>
      <c r="E7" s="61">
        <f t="shared" si="2"/>
        <v>823.4546994072819</v>
      </c>
      <c r="F7" s="61">
        <f t="shared" si="3"/>
        <v>800</v>
      </c>
      <c r="G7" s="41">
        <f aca="true" t="shared" si="4" ref="G7:G21">SUM(D7+E7+F7)</f>
        <v>2493.1904013136946</v>
      </c>
      <c r="H7" s="23"/>
      <c r="I7" s="42">
        <f>IF(ISNA(VLOOKUP($A7,'Canadian Selections Dec 14'!$A$17:$H$18,8,FALSE))=TRUE,"0",VLOOKUP($A7,'Canadian Selections Dec 14'!$A$17:$H$18,8,FALSE))</f>
        <v>869.7357019064125</v>
      </c>
      <c r="J7" s="42">
        <f>IF(ISNA(VLOOKUP($A7,'Canadian Selectons Dec 15'!$A$17:$H$18,8,FALSE))=TRUE,0,VLOOKUP($A7,'Canadian Selectons Dec 15'!$A$17:$H$18,8,FALSE))</f>
        <v>823.4546994072819</v>
      </c>
      <c r="K7" s="42">
        <f>IF(ISNA(VLOOKUP($A7,'Holimont Jan 11'!$A$17:$H$20,8,FALSE))=TRUE,0,VLOOKUP($A7,'Holimont Jan 11'!$A$17:$H$20,8,FALSE))</f>
        <v>800</v>
      </c>
      <c r="L7" s="42">
        <f>IF(ISNA(VLOOKUP($A7,'TT Calabogie Jan 25'!$A$17:$H$25,8,FALSE))=TRUE,0,VLOOKUP($A7,'TT Calabogie Jan 25'!$A$17:$H$25,8,FALSE))</f>
        <v>0</v>
      </c>
      <c r="M7" s="42">
        <f>IF(ISNA(VLOOKUP($A7,'January Jam Jan 26'!$A$17:$H$17,8,FALSE))=TRUE,0,VLOOKUP($A7,'January Jam Jan 26'!$A$17:$H$25,8,FALSE))</f>
        <v>0</v>
      </c>
      <c r="N7" s="42">
        <f>IF(ISNA(VLOOKUP($A7,'Canadian Series SM Jan 25'!$A$17:$H$18,8,FALSE))=TRUE,0,VLOOKUP($A7,'Canadian Series SM Jan 25'!$A$17:$H$18,8,FALSE))</f>
        <v>726.9894534995206</v>
      </c>
      <c r="O7" s="42">
        <f>IF(ISNA(VLOOKUP($A7,'Canadian Series DM Jan 26'!$A$17:$H$18,8,FALSE))=TRUE,0,VLOOKUP($A7,'Canadian Series DM Jan 26'!$A$17:$H$18,8,FALSE))</f>
        <v>752.8000000000002</v>
      </c>
      <c r="P7" s="42">
        <f>IF(ISNA(VLOOKUP($A7,'TT Caledon Feb 9'!$A$17:$H$24,8,FALSE))=TRUE,0,VLOOKUP($A7,'TT Caledon Feb 9'!$A$17:$H$24,8,FALSE))</f>
        <v>0</v>
      </c>
      <c r="Q7" s="42">
        <f>IF(ISNA(VLOOKUP($A7,'Apex NorAm Single Feb 15'!$A$17:$H$17,8,FALSE))=TRUE,0,VLOOKUP($A7,'Apex NorAm Single Feb 15'!$A$17:$H$17,8,FALSE))</f>
        <v>0</v>
      </c>
      <c r="R7" s="42">
        <f>IF(ISNA(VLOOKUP($A7,'Vail NorAm Duals Feb 23'!$A$17:$H$17,8,FALSE))=TRUE,0,VLOOKUP($A7,'Vail NorAm Duals Feb 23'!$A$17:$H$17,8,FALSE))</f>
        <v>0</v>
      </c>
      <c r="S7" s="42">
        <f>IF(ISNA(VLOOKUP($A7,'TT Camp Fortune'!$A$17:$H$26,8,FALSE))=TRUE,0,VLOOKUP($A7,'TT Camp Fortune'!$A$17:$H$26,8,FALSE))</f>
        <v>0</v>
      </c>
      <c r="T7" s="42">
        <f>IF(ISNA(VLOOKUP($A7,'Provincials-OWG'!$A$17:$H$28,8,FALSE))=TRUE,0,VLOOKUP($A7,'Provincials-OWG'!$A$17:$H$28,8,FALSE))</f>
        <v>0</v>
      </c>
      <c r="U7" s="42">
        <f>IF(ISNA(VLOOKUP($A7,'Cnd Series Camp Fortune day 1'!$A$17:$H$28,8,FALSE))=TRUE,0,VLOOKUP($A7,'Cnd Series Camp Fortune day 1'!$A$17:$H$28,8,FALSE))</f>
        <v>0</v>
      </c>
      <c r="V7" s="42">
        <f>IF(ISNA(VLOOKUP($A7,'Cnd Series Camp Fortune day 2'!$A$17:$H$28,8,FALSE))=TRUE,0,VLOOKUP($A7,'Cnd Series Camp Fortune day 2'!$A$17:$H$28,8,FALSE))</f>
        <v>0</v>
      </c>
      <c r="W7" s="42">
        <f>IF(ISNA(VLOOKUP($A7,'Jr Nationals MO'!$A$17:$H$28,8,FALSE))=TRUE,0,VLOOKUP($A7,'Jr Nationals MO'!$A$17:$H$28,8,FALSE))</f>
        <v>0</v>
      </c>
      <c r="X7" s="42">
        <f>IF(ISNA(VLOOKUP($A7,'Sr. Nationals Single'!$A$17:$H$28,8,FALSE))=TRUE,0,VLOOKUP($A7,'Sr. Nationals Single'!$A$17:$H$28,8,FALSE))</f>
        <v>0</v>
      </c>
      <c r="Y7" s="42">
        <f>IF(ISNA(VLOOKUP($A7,'Sr. Nationals Dual'!$A$17:$H$28,8,FALSE))=TRUE,0,VLOOKUP($A7,'Sr. Nationals Dual'!$A$17:$H$28,8,FALSE))</f>
        <v>0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s="24" customFormat="1" ht="15">
      <c r="A8" s="62" t="s">
        <v>32</v>
      </c>
      <c r="B8" s="28"/>
      <c r="C8" s="41">
        <f t="shared" si="0"/>
        <v>5</v>
      </c>
      <c r="D8" s="61">
        <f t="shared" si="1"/>
        <v>539.908490086426</v>
      </c>
      <c r="E8" s="61">
        <f t="shared" si="2"/>
        <v>513.3779264214047</v>
      </c>
      <c r="F8" s="61">
        <f t="shared" si="3"/>
        <v>504.6019328117809</v>
      </c>
      <c r="G8" s="41">
        <f t="shared" si="4"/>
        <v>1557.8883493196117</v>
      </c>
      <c r="H8" s="23"/>
      <c r="I8" s="42" t="str">
        <f>IF(ISNA(VLOOKUP($A8,'Canadian Selections Dec 14'!$A$17:$H$18,8,FALSE))=TRUE,"0",VLOOKUP($A8,'Canadian Selections Dec 14'!$A$17:$H$18,8,FALSE))</f>
        <v>0</v>
      </c>
      <c r="J8" s="42">
        <f>IF(ISNA(VLOOKUP($A8,'Canadian Selectons Dec 15'!$A$17:$H$18,8,FALSE))=TRUE,0,VLOOKUP($A8,'Canadian Selectons Dec 15'!$A$17:$H$18,8,FALSE))</f>
        <v>0</v>
      </c>
      <c r="K8" s="42">
        <f>IF(ISNA(VLOOKUP($A8,'Holimont Jan 11'!$A$17:$H$20,8,FALSE))=TRUE,0,VLOOKUP($A8,'Holimont Jan 11'!$A$17:$H$20,8,FALSE))</f>
        <v>513.3779264214047</v>
      </c>
      <c r="L8" s="42">
        <f>IF(ISNA(VLOOKUP($A8,'TT Calabogie Jan 25'!$A$17:$H$25,8,FALSE))=TRUE,0,VLOOKUP($A8,'TT Calabogie Jan 25'!$A$17:$H$25,8,FALSE))</f>
        <v>496.3138493944182</v>
      </c>
      <c r="M8" s="42">
        <f>IF(ISNA(VLOOKUP($A8,'January Jam Jan 26'!$A$17:$H$17,8,FALSE))=TRUE,0,VLOOKUP($A8,'January Jam Jan 26'!$A$17:$H$25,8,FALSE))</f>
        <v>0</v>
      </c>
      <c r="N8" s="42">
        <f>IF(ISNA(VLOOKUP($A8,'Canadian Series SM Jan 25'!$A$17:$H$18,8,FALSE))=TRUE,0,VLOOKUP($A8,'Canadian Series SM Jan 25'!$A$17:$H$18,8,FALSE))</f>
        <v>0</v>
      </c>
      <c r="O8" s="42">
        <f>IF(ISNA(VLOOKUP($A8,'Canadian Series DM Jan 26'!$A$17:$H$18,8,FALSE))=TRUE,0,VLOOKUP($A8,'Canadian Series DM Jan 26'!$A$17:$H$18,8,FALSE))</f>
        <v>0</v>
      </c>
      <c r="P8" s="42">
        <f>IF(ISNA(VLOOKUP($A8,'TT Caledon Feb 9'!$A$17:$H$24,8,FALSE))=TRUE,0,VLOOKUP($A8,'TT Caledon Feb 9'!$A$17:$H$24,8,FALSE))</f>
        <v>416.5821501014199</v>
      </c>
      <c r="Q8" s="42">
        <f>IF(ISNA(VLOOKUP($A8,'Apex NorAm Single Feb 15'!$A$17:$H$17,8,FALSE))=TRUE,0,VLOOKUP($A8,'Apex NorAm Single Feb 15'!$A$17:$H$17,8,FALSE))</f>
        <v>0</v>
      </c>
      <c r="R8" s="42">
        <f>IF(ISNA(VLOOKUP($A8,'Vail NorAm Duals Feb 23'!$A$17:$H$17,8,FALSE))=TRUE,0,VLOOKUP($A8,'Vail NorAm Duals Feb 23'!$A$17:$H$17,8,FALSE))</f>
        <v>0</v>
      </c>
      <c r="S8" s="42">
        <f>IF(ISNA(VLOOKUP($A8,'TT Camp Fortune'!$A$17:$H$26,8,FALSE))=TRUE,0,VLOOKUP($A8,'TT Camp Fortune'!$A$17:$H$26,8,FALSE))</f>
        <v>470.17837235228535</v>
      </c>
      <c r="T8" s="42">
        <f>IF(ISNA(VLOOKUP($A8,'Provincials-OWG'!$A$17:$H$28,8,FALSE))=TRUE,0,VLOOKUP($A8,'Provincials-OWG'!$A$17:$H$28,8,FALSE))</f>
        <v>453.43087790111</v>
      </c>
      <c r="U8" s="42">
        <f>IF(ISNA(VLOOKUP($A8,'Cnd Series Camp Fortune day 1'!$A$17:$H$28,8,FALSE))=TRUE,0,VLOOKUP($A8,'Cnd Series Camp Fortune day 1'!$A$17:$H$28,8,FALSE))</f>
        <v>539.908490086426</v>
      </c>
      <c r="V8" s="42">
        <f>IF(ISNA(VLOOKUP($A8,'Cnd Series Camp Fortune day 2'!$A$17:$H$28,8,FALSE))=TRUE,0,VLOOKUP($A8,'Cnd Series Camp Fortune day 2'!$A$17:$H$28,8,FALSE))</f>
        <v>464.33823529411774</v>
      </c>
      <c r="W8" s="42">
        <f>IF(ISNA(VLOOKUP($A8,'Jr Nationals MO'!$A$17:$H$28,8,FALSE))=TRUE,0,VLOOKUP($A8,'Jr Nationals MO'!$A$17:$H$28,8,FALSE))</f>
        <v>504.6019328117809</v>
      </c>
      <c r="X8" s="42">
        <f>IF(ISNA(VLOOKUP($A8,'Sr. Nationals Single'!$A$17:$H$28,8,FALSE))=TRUE,0,VLOOKUP($A8,'Sr. Nationals Single'!$A$17:$H$28,8,FALSE))</f>
        <v>0</v>
      </c>
      <c r="Y8" s="42">
        <f>IF(ISNA(VLOOKUP($A8,'Sr. Nationals Dual'!$A$17:$H$28,8,FALSE))=TRUE,0,VLOOKUP($A8,'Sr. Nationals Dual'!$A$17:$H$28,8,FALSE))</f>
        <v>0</v>
      </c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s="24" customFormat="1" ht="15">
      <c r="A9" s="62" t="s">
        <v>33</v>
      </c>
      <c r="B9" s="28"/>
      <c r="C9" s="41">
        <f t="shared" si="0"/>
        <v>4</v>
      </c>
      <c r="D9" s="61">
        <f t="shared" si="1"/>
        <v>548.780487804878</v>
      </c>
      <c r="E9" s="61">
        <f t="shared" si="2"/>
        <v>541.6750756811302</v>
      </c>
      <c r="F9" s="61">
        <f t="shared" si="3"/>
        <v>500</v>
      </c>
      <c r="G9" s="41">
        <f t="shared" si="4"/>
        <v>1590.4555634860083</v>
      </c>
      <c r="H9" s="23"/>
      <c r="I9" s="42" t="str">
        <f>IF(ISNA(VLOOKUP($A9,'Canadian Selections Dec 14'!$A$17:$H$18,8,FALSE))=TRUE,"0",VLOOKUP($A9,'Canadian Selections Dec 14'!$A$17:$H$18,8,FALSE))</f>
        <v>0</v>
      </c>
      <c r="J9" s="42">
        <f>IF(ISNA(VLOOKUP($A9,'Canadian Selectons Dec 15'!$A$17:$H$18,8,FALSE))=TRUE,0,VLOOKUP($A9,'Canadian Selectons Dec 15'!$A$17:$H$18,8,FALSE))</f>
        <v>0</v>
      </c>
      <c r="K9" s="42">
        <f>IF(ISNA(VLOOKUP($A9,'Holimont Jan 11'!$A$17:$H$20,8,FALSE))=TRUE,0,VLOOKUP($A9,'Holimont Jan 11'!$A$17:$H$20,8,FALSE))</f>
        <v>0</v>
      </c>
      <c r="L9" s="42">
        <f>IF(ISNA(VLOOKUP($A9,'TT Calabogie Jan 25'!$A$17:$H$25,8,FALSE))=TRUE,0,VLOOKUP($A9,'TT Calabogie Jan 25'!$A$17:$H$25,8,FALSE))</f>
        <v>483.9389152185361</v>
      </c>
      <c r="M9" s="42">
        <f>IF(ISNA(VLOOKUP($A9,'January Jam Jan 26'!$A$17:$H$17,8,FALSE))=TRUE,0,VLOOKUP($A9,'January Jam Jan 26'!$A$17:$H$25,8,FALSE))</f>
        <v>0</v>
      </c>
      <c r="N9" s="42">
        <f>IF(ISNA(VLOOKUP($A9,'Canadian Series SM Jan 25'!$A$17:$H$18,8,FALSE))=TRUE,0,VLOOKUP($A9,'Canadian Series SM Jan 25'!$A$17:$H$18,8,FALSE))</f>
        <v>0</v>
      </c>
      <c r="O9" s="42">
        <f>IF(ISNA(VLOOKUP($A9,'Canadian Series DM Jan 26'!$A$17:$H$18,8,FALSE))=TRUE,0,VLOOKUP($A9,'Canadian Series DM Jan 26'!$A$17:$H$18,8,FALSE))</f>
        <v>0</v>
      </c>
      <c r="P9" s="42">
        <f>IF(ISNA(VLOOKUP($A9,'TT Caledon Feb 9'!$A$17:$H$24,8,FALSE))=TRUE,0,VLOOKUP($A9,'TT Caledon Feb 9'!$A$17:$H$24,8,FALSE))</f>
        <v>474.3914807302232</v>
      </c>
      <c r="Q9" s="42">
        <f>IF(ISNA(VLOOKUP($A9,'Apex NorAm Single Feb 15'!$A$17:$H$17,8,FALSE))=TRUE,0,VLOOKUP($A9,'Apex NorAm Single Feb 15'!$A$17:$H$17,8,FALSE))</f>
        <v>0</v>
      </c>
      <c r="R9" s="42">
        <f>IF(ISNA(VLOOKUP($A9,'Vail NorAm Duals Feb 23'!$A$17:$H$17,8,FALSE))=TRUE,0,VLOOKUP($A9,'Vail NorAm Duals Feb 23'!$A$17:$H$17,8,FALSE))</f>
        <v>0</v>
      </c>
      <c r="S9" s="42">
        <f>IF(ISNA(VLOOKUP($A9,'TT Camp Fortune'!$A$17:$H$26,8,FALSE))=TRUE,0,VLOOKUP($A9,'TT Camp Fortune'!$A$17:$H$26,8,FALSE))</f>
        <v>500</v>
      </c>
      <c r="T9" s="42">
        <f>IF(ISNA(VLOOKUP($A9,'Provincials-OWG'!$A$17:$H$28,8,FALSE))=TRUE,0,VLOOKUP($A9,'Provincials-OWG'!$A$17:$H$28,8,FALSE))</f>
        <v>541.6750756811302</v>
      </c>
      <c r="U9" s="42">
        <f>IF(ISNA(VLOOKUP($A9,'Cnd Series Camp Fortune day 1'!$A$17:$H$28,8,FALSE))=TRUE,0,VLOOKUP($A9,'Cnd Series Camp Fortune day 1'!$A$17:$H$28,8,FALSE))</f>
        <v>0</v>
      </c>
      <c r="V9" s="42">
        <f>IF(ISNA(VLOOKUP($A9,'Cnd Series Camp Fortune day 2'!$A$17:$H$28,8,FALSE))=TRUE,0,VLOOKUP($A9,'Cnd Series Camp Fortune day 2'!$A$17:$H$28,8,FALSE))</f>
        <v>0</v>
      </c>
      <c r="W9" s="42">
        <f>IF(ISNA(VLOOKUP($A9,'Jr Nationals MO'!$A$17:$H$28,8,FALSE))=TRUE,0,VLOOKUP($A9,'Jr Nationals MO'!$A$17:$H$28,8,FALSE))</f>
        <v>548.780487804878</v>
      </c>
      <c r="X9" s="42">
        <f>IF(ISNA(VLOOKUP($A9,'Sr. Nationals Single'!$A$17:$H$28,8,FALSE))=TRUE,0,VLOOKUP($A9,'Sr. Nationals Single'!$A$17:$H$28,8,FALSE))</f>
        <v>0</v>
      </c>
      <c r="Y9" s="42">
        <f>IF(ISNA(VLOOKUP($A9,'Sr. Nationals Dual'!$A$17:$H$28,8,FALSE))=TRUE,0,VLOOKUP($A9,'Sr. Nationals Dual'!$A$17:$H$28,8,FALSE))</f>
        <v>0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6" s="24" customFormat="1" ht="15">
      <c r="A10" s="62" t="s">
        <v>34</v>
      </c>
      <c r="B10" s="28"/>
      <c r="C10" s="41">
        <f t="shared" si="0"/>
        <v>3</v>
      </c>
      <c r="D10" s="61">
        <f t="shared" si="1"/>
        <v>550.5016722408027</v>
      </c>
      <c r="E10" s="61">
        <f t="shared" si="2"/>
        <v>550</v>
      </c>
      <c r="F10" s="61">
        <f t="shared" si="3"/>
        <v>537.3907040957201</v>
      </c>
      <c r="G10" s="41">
        <f t="shared" si="4"/>
        <v>1637.8923763365228</v>
      </c>
      <c r="H10" s="23"/>
      <c r="I10" s="42" t="str">
        <f>IF(ISNA(VLOOKUP($A10,'Canadian Selections Dec 14'!$A$17:$H$18,8,FALSE))=TRUE,"0",VLOOKUP($A10,'Canadian Selections Dec 14'!$A$17:$H$18,8,FALSE))</f>
        <v>0</v>
      </c>
      <c r="J10" s="42">
        <f>IF(ISNA(VLOOKUP($A10,'Canadian Selectons Dec 15'!$A$17:$H$18,8,FALSE))=TRUE,0,VLOOKUP($A10,'Canadian Selectons Dec 15'!$A$17:$H$18,8,FALSE))</f>
        <v>0</v>
      </c>
      <c r="K10" s="42">
        <f>IF(ISNA(VLOOKUP($A10,'Holimont Jan 11'!$A$17:$H$20,8,FALSE))=TRUE,0,VLOOKUP($A10,'Holimont Jan 11'!$A$17:$H$20,8,FALSE))</f>
        <v>550.5016722408027</v>
      </c>
      <c r="L10" s="42">
        <f>IF(ISNA(VLOOKUP($A10,'TT Calabogie Jan 25'!$A$17:$H$25,8,FALSE))=TRUE,0,VLOOKUP($A10,'TT Calabogie Jan 25'!$A$17:$H$25,8,FALSE))</f>
        <v>500</v>
      </c>
      <c r="M10" s="42">
        <f>IF(ISNA(VLOOKUP($A10,'January Jam Jan 26'!$A$17:$H$17,8,FALSE))=TRUE,0,VLOOKUP($A10,'January Jam Jan 26'!$A$17:$H$25,8,FALSE))</f>
        <v>0</v>
      </c>
      <c r="N10" s="42">
        <f>IF(ISNA(VLOOKUP($A10,'Canadian Series SM Jan 25'!$A$17:$H$18,8,FALSE))=TRUE,0,VLOOKUP($A10,'Canadian Series SM Jan 25'!$A$17:$H$18,8,FALSE))</f>
        <v>0</v>
      </c>
      <c r="O10" s="42">
        <f>IF(ISNA(VLOOKUP($A10,'Canadian Series DM Jan 26'!$A$17:$H$18,8,FALSE))=TRUE,0,VLOOKUP($A10,'Canadian Series DM Jan 26'!$A$17:$H$18,8,FALSE))</f>
        <v>0</v>
      </c>
      <c r="P10" s="42">
        <f>IF(ISNA(VLOOKUP($A10,'TT Caledon Feb 9'!$A$17:$H$24,8,FALSE))=TRUE,0,VLOOKUP($A10,'TT Caledon Feb 9'!$A$17:$H$24,8,FALSE))</f>
        <v>500</v>
      </c>
      <c r="Q10" s="42">
        <f>IF(ISNA(VLOOKUP($A10,'Apex NorAm Single Feb 15'!$A$17:$H$17,8,FALSE))=TRUE,0,VLOOKUP($A10,'Apex NorAm Single Feb 15'!$A$17:$H$17,8,FALSE))</f>
        <v>0</v>
      </c>
      <c r="R10" s="42">
        <f>IF(ISNA(VLOOKUP($A10,'Vail NorAm Duals Feb 23'!$A$17:$H$17,8,FALSE))=TRUE,0,VLOOKUP($A10,'Vail NorAm Duals Feb 23'!$A$17:$H$17,8,FALSE))</f>
        <v>0</v>
      </c>
      <c r="S10" s="42">
        <f>IF(ISNA(VLOOKUP($A10,'TT Camp Fortune'!$A$17:$H$26,8,FALSE))=TRUE,0,VLOOKUP($A10,'TT Camp Fortune'!$A$17:$H$26,8,FALSE))</f>
        <v>475.19509476031214</v>
      </c>
      <c r="T10" s="42">
        <f>IF(ISNA(VLOOKUP($A10,'Provincials-OWG'!$A$17:$H$28,8,FALSE))=TRUE,0,VLOOKUP($A10,'Provincials-OWG'!$A$17:$H$28,8,FALSE))</f>
        <v>550</v>
      </c>
      <c r="U10" s="42">
        <f>IF(ISNA(VLOOKUP($A10,'Cnd Series Camp Fortune day 1'!$A$17:$H$28,8,FALSE))=TRUE,0,VLOOKUP($A10,'Cnd Series Camp Fortune day 1'!$A$17:$H$28,8,FALSE))</f>
        <v>494.534824605999</v>
      </c>
      <c r="V10" s="42">
        <f>IF(ISNA(VLOOKUP($A10,'Cnd Series Camp Fortune day 2'!$A$17:$H$28,8,FALSE))=TRUE,0,VLOOKUP($A10,'Cnd Series Camp Fortune day 2'!$A$17:$H$28,8,FALSE))</f>
        <v>473.1617647058823</v>
      </c>
      <c r="W10" s="42">
        <f>IF(ISNA(VLOOKUP($A10,'Jr Nationals MO'!$A$17:$H$28,8,FALSE))=TRUE,0,VLOOKUP($A10,'Jr Nationals MO'!$A$17:$H$28,8,FALSE))</f>
        <v>537.3907040957201</v>
      </c>
      <c r="X10" s="42">
        <f>IF(ISNA(VLOOKUP($A10,'Sr. Nationals Single'!$A$17:$H$28,8,FALSE))=TRUE,0,VLOOKUP($A10,'Sr. Nationals Single'!$A$17:$H$28,8,FALSE))</f>
        <v>0</v>
      </c>
      <c r="Y10" s="42">
        <f>IF(ISNA(VLOOKUP($A10,'Sr. Nationals Dual'!$A$17:$H$28,8,FALSE))=TRUE,0,VLOOKUP($A10,'Sr. Nationals Dual'!$A$17:$H$28,8,FALSE))</f>
        <v>0</v>
      </c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s="24" customFormat="1" ht="15">
      <c r="A11" s="62" t="s">
        <v>35</v>
      </c>
      <c r="B11" s="28"/>
      <c r="C11" s="41">
        <f t="shared" si="0"/>
        <v>14</v>
      </c>
      <c r="D11" s="61">
        <f t="shared" si="1"/>
        <v>387.3864783047427</v>
      </c>
      <c r="E11" s="61">
        <f t="shared" si="2"/>
        <v>0</v>
      </c>
      <c r="F11" s="61">
        <f t="shared" si="3"/>
        <v>0</v>
      </c>
      <c r="G11" s="41">
        <f t="shared" si="4"/>
        <v>387.3864783047427</v>
      </c>
      <c r="H11" s="23"/>
      <c r="I11" s="42" t="str">
        <f>IF(ISNA(VLOOKUP($A11,'Canadian Selections Dec 14'!$A$17:$H$18,8,FALSE))=TRUE,"0",VLOOKUP($A11,'Canadian Selections Dec 14'!$A$17:$H$18,8,FALSE))</f>
        <v>0</v>
      </c>
      <c r="J11" s="42">
        <f>IF(ISNA(VLOOKUP($A11,'Canadian Selectons Dec 15'!$A$17:$H$18,8,FALSE))=TRUE,0,VLOOKUP($A11,'Canadian Selectons Dec 15'!$A$17:$H$18,8,FALSE))</f>
        <v>0</v>
      </c>
      <c r="K11" s="42">
        <f>IF(ISNA(VLOOKUP($A11,'Holimont Jan 11'!$A$17:$H$20,8,FALSE))=TRUE,0,VLOOKUP($A11,'Holimont Jan 11'!$A$17:$H$20,8,FALSE))</f>
        <v>0</v>
      </c>
      <c r="L11" s="42">
        <f>IF(ISNA(VLOOKUP($A11,'TT Calabogie Jan 25'!$A$17:$H$25,8,FALSE))=TRUE,0,VLOOKUP($A11,'TT Calabogie Jan 25'!$A$17:$H$25,8,FALSE))</f>
        <v>0</v>
      </c>
      <c r="M11" s="42">
        <f>IF(ISNA(VLOOKUP($A11,'January Jam Jan 26'!$A$17:$H$17,8,FALSE))=TRUE,0,VLOOKUP($A11,'January Jam Jan 26'!$A$17:$H$25,8,FALSE))</f>
        <v>0</v>
      </c>
      <c r="N11" s="42">
        <f>IF(ISNA(VLOOKUP($A11,'Canadian Series SM Jan 25'!$A$17:$H$18,8,FALSE))=TRUE,0,VLOOKUP($A11,'Canadian Series SM Jan 25'!$A$17:$H$18,8,FALSE))</f>
        <v>0</v>
      </c>
      <c r="O11" s="42">
        <f>IF(ISNA(VLOOKUP($A11,'Canadian Series DM Jan 26'!$A$17:$H$18,8,FALSE))=TRUE,0,VLOOKUP($A11,'Canadian Series DM Jan 26'!$A$17:$H$18,8,FALSE))</f>
        <v>0</v>
      </c>
      <c r="P11" s="42">
        <f>IF(ISNA(VLOOKUP($A11,'TT Caledon Feb 9'!$A$17:$H$24,8,FALSE))=TRUE,0,VLOOKUP($A11,'TT Caledon Feb 9'!$A$17:$H$24,8,FALSE))</f>
        <v>0</v>
      </c>
      <c r="Q11" s="42">
        <f>IF(ISNA(VLOOKUP($A11,'Apex NorAm Single Feb 15'!$A$17:$H$17,8,FALSE))=TRUE,0,VLOOKUP($A11,'Apex NorAm Single Feb 15'!$A$17:$H$17,8,FALSE))</f>
        <v>0</v>
      </c>
      <c r="R11" s="42">
        <f>IF(ISNA(VLOOKUP($A11,'Vail NorAm Duals Feb 23'!$A$17:$H$17,8,FALSE))=TRUE,0,VLOOKUP($A11,'Vail NorAm Duals Feb 23'!$A$17:$H$17,8,FALSE))</f>
        <v>0</v>
      </c>
      <c r="S11" s="42">
        <f>IF(ISNA(VLOOKUP($A11,'TT Camp Fortune'!$A$17:$H$26,8,FALSE))=TRUE,0,VLOOKUP($A11,'TT Camp Fortune'!$A$17:$H$26,8,FALSE))</f>
        <v>0</v>
      </c>
      <c r="T11" s="42">
        <f>IF(ISNA(VLOOKUP($A11,'Provincials-OWG'!$A$17:$H$28,8,FALSE))=TRUE,0,VLOOKUP($A11,'Provincials-OWG'!$A$17:$H$28,8,FALSE))</f>
        <v>387.3864783047427</v>
      </c>
      <c r="U11" s="42">
        <f>IF(ISNA(VLOOKUP($A11,'Cnd Series Camp Fortune day 1'!$A$17:$H$28,8,FALSE))=TRUE,0,VLOOKUP($A11,'Cnd Series Camp Fortune day 1'!$A$17:$H$28,8,FALSE))</f>
        <v>0</v>
      </c>
      <c r="V11" s="42">
        <f>IF(ISNA(VLOOKUP($A11,'Cnd Series Camp Fortune day 2'!$A$17:$H$28,8,FALSE))=TRUE,0,VLOOKUP($A11,'Cnd Series Camp Fortune day 2'!$A$17:$H$28,8,FALSE))</f>
        <v>0</v>
      </c>
      <c r="W11" s="42">
        <f>IF(ISNA(VLOOKUP($A11,'Jr Nationals MO'!$A$17:$H$28,8,FALSE))=TRUE,0,VLOOKUP($A11,'Jr Nationals MO'!$A$17:$H$28,8,FALSE))</f>
        <v>0</v>
      </c>
      <c r="X11" s="42">
        <f>IF(ISNA(VLOOKUP($A11,'Sr. Nationals Single'!$A$17:$H$28,8,FALSE))=TRUE,0,VLOOKUP($A11,'Sr. Nationals Single'!$A$17:$H$28,8,FALSE))</f>
        <v>0</v>
      </c>
      <c r="Y11" s="42">
        <f>IF(ISNA(VLOOKUP($A11,'Sr. Nationals Dual'!$A$17:$H$28,8,FALSE))=TRUE,0,VLOOKUP($A11,'Sr. Nationals Dual'!$A$17:$H$28,8,FALSE))</f>
        <v>0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 s="24" customFormat="1" ht="15">
      <c r="A12" s="62" t="s">
        <v>36</v>
      </c>
      <c r="B12" s="28"/>
      <c r="C12" s="41">
        <f t="shared" si="0"/>
        <v>6</v>
      </c>
      <c r="D12" s="61">
        <f t="shared" si="1"/>
        <v>512.3745819397994</v>
      </c>
      <c r="E12" s="61">
        <f t="shared" si="2"/>
        <v>413.32218506131545</v>
      </c>
      <c r="F12" s="61">
        <f t="shared" si="3"/>
        <v>405.70131180625634</v>
      </c>
      <c r="G12" s="41">
        <f t="shared" si="4"/>
        <v>1331.3980788073713</v>
      </c>
      <c r="H12" s="23"/>
      <c r="I12" s="42" t="str">
        <f>IF(ISNA(VLOOKUP($A12,'Canadian Selections Dec 14'!$A$17:$H$18,8,FALSE))=TRUE,"0",VLOOKUP($A12,'Canadian Selections Dec 14'!$A$17:$H$18,8,FALSE))</f>
        <v>0</v>
      </c>
      <c r="J12" s="42">
        <f>IF(ISNA(VLOOKUP($A12,'Canadian Selectons Dec 15'!$A$17:$H$18,8,FALSE))=TRUE,0,VLOOKUP($A12,'Canadian Selectons Dec 15'!$A$17:$H$18,8,FALSE))</f>
        <v>0</v>
      </c>
      <c r="K12" s="42">
        <f>IF(ISNA(VLOOKUP($A12,'Holimont Jan 11'!$A$17:$H$20,8,FALSE))=TRUE,0,VLOOKUP($A12,'Holimont Jan 11'!$A$17:$H$20,8,FALSE))</f>
        <v>512.3745819397994</v>
      </c>
      <c r="L12" s="42">
        <f>IF(ISNA(VLOOKUP($A12,'TT Calabogie Jan 25'!$A$17:$H$25,8,FALSE))=TRUE,0,VLOOKUP($A12,'TT Calabogie Jan 25'!$A$17:$H$25,8,FALSE))</f>
        <v>399.68404423380724</v>
      </c>
      <c r="M12" s="42">
        <f>IF(ISNA(VLOOKUP($A12,'January Jam Jan 26'!$A$17:$H$17,8,FALSE))=TRUE,0,VLOOKUP($A12,'January Jam Jan 26'!$A$17:$H$25,8,FALSE))</f>
        <v>0</v>
      </c>
      <c r="N12" s="42">
        <f>IF(ISNA(VLOOKUP($A12,'Canadian Series SM Jan 25'!$A$17:$H$18,8,FALSE))=TRUE,0,VLOOKUP($A12,'Canadian Series SM Jan 25'!$A$17:$H$18,8,FALSE))</f>
        <v>0</v>
      </c>
      <c r="O12" s="42">
        <f>IF(ISNA(VLOOKUP($A12,'Canadian Series DM Jan 26'!$A$17:$H$18,8,FALSE))=TRUE,0,VLOOKUP($A12,'Canadian Series DM Jan 26'!$A$17:$H$18,8,FALSE))</f>
        <v>0</v>
      </c>
      <c r="P12" s="42">
        <f>IF(ISNA(VLOOKUP($A12,'TT Caledon Feb 9'!$A$17:$H$24,8,FALSE))=TRUE,0,VLOOKUP($A12,'TT Caledon Feb 9'!$A$17:$H$24,8,FALSE))</f>
        <v>338.7423935091278</v>
      </c>
      <c r="Q12" s="42">
        <f>IF(ISNA(VLOOKUP($A12,'Apex NorAm Single Feb 15'!$A$17:$H$17,8,FALSE))=TRUE,0,VLOOKUP($A12,'Apex NorAm Single Feb 15'!$A$17:$H$17,8,FALSE))</f>
        <v>0</v>
      </c>
      <c r="R12" s="42">
        <f>IF(ISNA(VLOOKUP($A12,'Vail NorAm Duals Feb 23'!$A$17:$H$17,8,FALSE))=TRUE,0,VLOOKUP($A12,'Vail NorAm Duals Feb 23'!$A$17:$H$17,8,FALSE))</f>
        <v>0</v>
      </c>
      <c r="S12" s="42">
        <f>IF(ISNA(VLOOKUP($A12,'TT Camp Fortune'!$A$17:$H$26,8,FALSE))=TRUE,0,VLOOKUP($A12,'TT Camp Fortune'!$A$17:$H$26,8,FALSE))</f>
        <v>413.32218506131545</v>
      </c>
      <c r="T12" s="42">
        <f>IF(ISNA(VLOOKUP($A12,'Provincials-OWG'!$A$17:$H$28,8,FALSE))=TRUE,0,VLOOKUP($A12,'Provincials-OWG'!$A$17:$H$28,8,FALSE))</f>
        <v>405.70131180625634</v>
      </c>
      <c r="U12" s="42">
        <f>IF(ISNA(VLOOKUP($A12,'Cnd Series Camp Fortune day 1'!$A$17:$H$28,8,FALSE))=TRUE,0,VLOOKUP($A12,'Cnd Series Camp Fortune day 1'!$A$17:$H$28,8,FALSE))</f>
        <v>0</v>
      </c>
      <c r="V12" s="42">
        <f>IF(ISNA(VLOOKUP($A12,'Cnd Series Camp Fortune day 2'!$A$17:$H$28,8,FALSE))=TRUE,0,VLOOKUP($A12,'Cnd Series Camp Fortune day 2'!$A$17:$H$28,8,FALSE))</f>
        <v>0</v>
      </c>
      <c r="W12" s="42">
        <f>IF(ISNA(VLOOKUP($A12,'Jr Nationals MO'!$A$17:$H$28,8,FALSE))=TRUE,0,VLOOKUP($A12,'Jr Nationals MO'!$A$17:$H$28,8,FALSE))</f>
        <v>0</v>
      </c>
      <c r="X12" s="42">
        <f>IF(ISNA(VLOOKUP($A12,'Sr. Nationals Single'!$A$17:$H$28,8,FALSE))=TRUE,0,VLOOKUP($A12,'Sr. Nationals Single'!$A$17:$H$28,8,FALSE))</f>
        <v>0</v>
      </c>
      <c r="Y12" s="42">
        <f>IF(ISNA(VLOOKUP($A12,'Sr. Nationals Dual'!$A$17:$H$28,8,FALSE))=TRUE,0,VLOOKUP($A12,'Sr. Nationals Dual'!$A$17:$H$28,8,FALSE))</f>
        <v>0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6" s="24" customFormat="1" ht="15">
      <c r="A13" s="62" t="s">
        <v>37</v>
      </c>
      <c r="B13" s="28"/>
      <c r="C13" s="41">
        <f t="shared" si="0"/>
        <v>8</v>
      </c>
      <c r="D13" s="61">
        <f t="shared" si="1"/>
        <v>451.50501672240796</v>
      </c>
      <c r="E13" s="61">
        <f t="shared" si="2"/>
        <v>374.7464503042596</v>
      </c>
      <c r="F13" s="61">
        <f t="shared" si="3"/>
        <v>219.22300706357217</v>
      </c>
      <c r="G13" s="41">
        <f t="shared" si="4"/>
        <v>1045.4744740902397</v>
      </c>
      <c r="H13" s="23"/>
      <c r="I13" s="42" t="str">
        <f>IF(ISNA(VLOOKUP($A13,'Canadian Selections Dec 14'!$A$17:$H$18,8,FALSE))=TRUE,"0",VLOOKUP($A13,'Canadian Selections Dec 14'!$A$17:$H$18,8,FALSE))</f>
        <v>0</v>
      </c>
      <c r="J13" s="42">
        <f>IF(ISNA(VLOOKUP($A13,'Canadian Selectons Dec 15'!$A$17:$H$18,8,FALSE))=TRUE,0,VLOOKUP($A13,'Canadian Selectons Dec 15'!$A$17:$H$18,8,FALSE))</f>
        <v>0</v>
      </c>
      <c r="K13" s="42">
        <f>IF(ISNA(VLOOKUP($A13,'Holimont Jan 11'!$A$17:$H$20,8,FALSE))=TRUE,0,VLOOKUP($A13,'Holimont Jan 11'!$A$17:$H$20,8,FALSE))</f>
        <v>0</v>
      </c>
      <c r="L13" s="42">
        <f>IF(ISNA(VLOOKUP($A13,'TT Calabogie Jan 25'!$A$17:$H$25,8,FALSE))=TRUE,0,VLOOKUP($A13,'TT Calabogie Jan 25'!$A$17:$H$25,8,FALSE))</f>
        <v>180.3580832016851</v>
      </c>
      <c r="M13" s="42">
        <f>IF(ISNA(VLOOKUP($A13,'January Jam Jan 26'!$A$17:$H$17,8,FALSE))=TRUE,0,VLOOKUP($A13,'January Jam Jan 26'!$A$17:$H$25,8,FALSE))</f>
        <v>0</v>
      </c>
      <c r="N13" s="42">
        <f>IF(ISNA(VLOOKUP($A13,'Canadian Series SM Jan 25'!$A$17:$H$18,8,FALSE))=TRUE,0,VLOOKUP($A13,'Canadian Series SM Jan 25'!$A$17:$H$18,8,FALSE))</f>
        <v>0</v>
      </c>
      <c r="O13" s="42">
        <f>IF(ISNA(VLOOKUP($A13,'Canadian Series DM Jan 26'!$A$17:$H$18,8,FALSE))=TRUE,0,VLOOKUP($A13,'Canadian Series DM Jan 26'!$A$17:$H$18,8,FALSE))</f>
        <v>0</v>
      </c>
      <c r="P13" s="42">
        <f>IF(ISNA(VLOOKUP($A13,'TT Caledon Feb 9'!$A$17:$H$24,8,FALSE))=TRUE,0,VLOOKUP($A13,'TT Caledon Feb 9'!$A$17:$H$24,8,FALSE))</f>
        <v>374.7464503042596</v>
      </c>
      <c r="Q13" s="42">
        <f>IF(ISNA(VLOOKUP($A13,'Apex NorAm Single Feb 15'!$A$17:$H$17,8,FALSE))=TRUE,0,VLOOKUP($A13,'Apex NorAm Single Feb 15'!$A$17:$H$17,8,FALSE))</f>
        <v>0</v>
      </c>
      <c r="R13" s="42">
        <f>IF(ISNA(VLOOKUP($A13,'Vail NorAm Duals Feb 23'!$A$17:$H$17,8,FALSE))=TRUE,0,VLOOKUP($A13,'Vail NorAm Duals Feb 23'!$A$17:$H$17,8,FALSE))</f>
        <v>0</v>
      </c>
      <c r="S13" s="42">
        <f>IF(ISNA(VLOOKUP($A13,'TT Camp Fortune'!$A$17:$H$26,8,FALSE))=TRUE,0,VLOOKUP($A13,'TT Camp Fortune'!$A$17:$H$26,8,FALSE))</f>
        <v>451.50501672240796</v>
      </c>
      <c r="T13" s="42">
        <f>IF(ISNA(VLOOKUP($A13,'Provincials-OWG'!$A$17:$H$28,8,FALSE))=TRUE,0,VLOOKUP($A13,'Provincials-OWG'!$A$17:$H$28,8,FALSE))</f>
        <v>219.22300706357217</v>
      </c>
      <c r="U13" s="42">
        <f>IF(ISNA(VLOOKUP($A13,'Cnd Series Camp Fortune day 1'!$A$17:$H$28,8,FALSE))=TRUE,0,VLOOKUP($A13,'Cnd Series Camp Fortune day 1'!$A$17:$H$28,8,FALSE))</f>
        <v>0</v>
      </c>
      <c r="V13" s="42">
        <f>IF(ISNA(VLOOKUP($A13,'Cnd Series Camp Fortune day 2'!$A$17:$H$28,8,FALSE))=TRUE,0,VLOOKUP($A13,'Cnd Series Camp Fortune day 2'!$A$17:$H$28,8,FALSE))</f>
        <v>0</v>
      </c>
      <c r="W13" s="42">
        <f>IF(ISNA(VLOOKUP($A13,'Jr Nationals MO'!$A$17:$H$28,8,FALSE))=TRUE,0,VLOOKUP($A13,'Jr Nationals MO'!$A$17:$H$28,8,FALSE))</f>
        <v>0</v>
      </c>
      <c r="X13" s="42">
        <f>IF(ISNA(VLOOKUP($A13,'Sr. Nationals Single'!$A$17:$H$28,8,FALSE))=TRUE,0,VLOOKUP($A13,'Sr. Nationals Single'!$A$17:$H$28,8,FALSE))</f>
        <v>0</v>
      </c>
      <c r="Y13" s="42">
        <f>IF(ISNA(VLOOKUP($A13,'Sr. Nationals Dual'!$A$17:$H$28,8,FALSE))=TRUE,0,VLOOKUP($A13,'Sr. Nationals Dual'!$A$17:$H$28,8,FALSE))</f>
        <v>0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6" s="24" customFormat="1" ht="15">
      <c r="A14" s="62" t="s">
        <v>38</v>
      </c>
      <c r="B14" s="28"/>
      <c r="C14" s="41">
        <f t="shared" si="0"/>
        <v>7</v>
      </c>
      <c r="D14" s="61">
        <f t="shared" si="1"/>
        <v>416.5821501014199</v>
      </c>
      <c r="E14" s="61">
        <f t="shared" si="2"/>
        <v>415.6912209889001</v>
      </c>
      <c r="F14" s="61">
        <f t="shared" si="3"/>
        <v>408.58416945373466</v>
      </c>
      <c r="G14" s="41">
        <f t="shared" si="4"/>
        <v>1240.8575405440547</v>
      </c>
      <c r="H14" s="23"/>
      <c r="I14" s="42" t="str">
        <f>IF(ISNA(VLOOKUP($A14,'Canadian Selections Dec 14'!$A$17:$H$18,8,FALSE))=TRUE,"0",VLOOKUP($A14,'Canadian Selections Dec 14'!$A$17:$H$18,8,FALSE))</f>
        <v>0</v>
      </c>
      <c r="J14" s="42">
        <f>IF(ISNA(VLOOKUP($A14,'Canadian Selectons Dec 15'!$A$17:$H$18,8,FALSE))=TRUE,0,VLOOKUP($A14,'Canadian Selectons Dec 15'!$A$17:$H$18,8,FALSE))</f>
        <v>0</v>
      </c>
      <c r="K14" s="42">
        <f>IF(ISNA(VLOOKUP($A14,'Holimont Jan 11'!$A$17:$H$20,8,FALSE))=TRUE,0,VLOOKUP($A14,'Holimont Jan 11'!$A$17:$H$20,8,FALSE))</f>
        <v>0</v>
      </c>
      <c r="L14" s="42">
        <f>IF(ISNA(VLOOKUP($A14,'TT Calabogie Jan 25'!$A$17:$H$25,8,FALSE))=TRUE,0,VLOOKUP($A14,'TT Calabogie Jan 25'!$A$17:$H$25,8,FALSE))</f>
        <v>0</v>
      </c>
      <c r="M14" s="42">
        <f>IF(ISNA(VLOOKUP($A14,'January Jam Jan 26'!$A$17:$H$17,8,FALSE))=TRUE,0,VLOOKUP($A14,'January Jam Jan 26'!$A$17:$H$25,8,FALSE))</f>
        <v>0</v>
      </c>
      <c r="N14" s="42">
        <f>IF(ISNA(VLOOKUP($A14,'Canadian Series SM Jan 25'!$A$17:$H$18,8,FALSE))=TRUE,0,VLOOKUP($A14,'Canadian Series SM Jan 25'!$A$17:$H$18,8,FALSE))</f>
        <v>0</v>
      </c>
      <c r="O14" s="42">
        <f>IF(ISNA(VLOOKUP($A14,'Canadian Series DM Jan 26'!$A$17:$H$18,8,FALSE))=TRUE,0,VLOOKUP($A14,'Canadian Series DM Jan 26'!$A$17:$H$18,8,FALSE))</f>
        <v>0</v>
      </c>
      <c r="P14" s="42">
        <f>IF(ISNA(VLOOKUP($A14,'TT Caledon Feb 9'!$A$17:$H$24,8,FALSE))=TRUE,0,VLOOKUP($A14,'TT Caledon Feb 9'!$A$17:$H$24,8,FALSE))</f>
        <v>416.5821501014199</v>
      </c>
      <c r="Q14" s="42">
        <f>IF(ISNA(VLOOKUP($A14,'Apex NorAm Single Feb 15'!$A$17:$H$17,8,FALSE))=TRUE,0,VLOOKUP($A14,'Apex NorAm Single Feb 15'!$A$17:$H$17,8,FALSE))</f>
        <v>0</v>
      </c>
      <c r="R14" s="42">
        <f>IF(ISNA(VLOOKUP($A14,'Vail NorAm Duals Feb 23'!$A$17:$H$17,8,FALSE))=TRUE,0,VLOOKUP($A14,'Vail NorAm Duals Feb 23'!$A$17:$H$17,8,FALSE))</f>
        <v>0</v>
      </c>
      <c r="S14" s="42">
        <f>IF(ISNA(VLOOKUP($A14,'TT Camp Fortune'!$A$17:$H$26,8,FALSE))=TRUE,0,VLOOKUP($A14,'TT Camp Fortune'!$A$17:$H$26,8,FALSE))</f>
        <v>408.58416945373466</v>
      </c>
      <c r="T14" s="42">
        <f>IF(ISNA(VLOOKUP($A14,'Provincials-OWG'!$A$17:$H$28,8,FALSE))=TRUE,0,VLOOKUP($A14,'Provincials-OWG'!$A$17:$H$28,8,FALSE))</f>
        <v>415.6912209889001</v>
      </c>
      <c r="U14" s="42">
        <f>IF(ISNA(VLOOKUP($A14,'Cnd Series Camp Fortune day 1'!$A$17:$H$28,8,FALSE))=TRUE,0,VLOOKUP($A14,'Cnd Series Camp Fortune day 1'!$A$17:$H$28,8,FALSE))</f>
        <v>321.0472801220132</v>
      </c>
      <c r="V14" s="42">
        <f>IF(ISNA(VLOOKUP($A14,'Cnd Series Camp Fortune day 2'!$A$17:$H$28,8,FALSE))=TRUE,0,VLOOKUP($A14,'Cnd Series Camp Fortune day 2'!$A$17:$H$28,8,FALSE))</f>
        <v>310.29411764705884</v>
      </c>
      <c r="W14" s="42">
        <f>IF(ISNA(VLOOKUP($A14,'Jr Nationals MO'!$A$17:$H$28,8,FALSE))=TRUE,0,VLOOKUP($A14,'Jr Nationals MO'!$A$17:$H$28,8,FALSE))</f>
        <v>0</v>
      </c>
      <c r="X14" s="42">
        <f>IF(ISNA(VLOOKUP($A14,'Sr. Nationals Single'!$A$17:$H$28,8,FALSE))=TRUE,0,VLOOKUP($A14,'Sr. Nationals Single'!$A$17:$H$28,8,FALSE))</f>
        <v>0</v>
      </c>
      <c r="Y14" s="42">
        <f>IF(ISNA(VLOOKUP($A14,'Sr. Nationals Dual'!$A$17:$H$28,8,FALSE))=TRUE,0,VLOOKUP($A14,'Sr. Nationals Dual'!$A$17:$H$28,8,FALSE))</f>
        <v>0</v>
      </c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s="24" customFormat="1" ht="15">
      <c r="A15" s="62" t="s">
        <v>39</v>
      </c>
      <c r="B15" s="28"/>
      <c r="C15" s="41">
        <f t="shared" si="0"/>
        <v>15</v>
      </c>
      <c r="D15" s="61">
        <f t="shared" si="1"/>
        <v>265.56508577194757</v>
      </c>
      <c r="E15" s="61">
        <f t="shared" si="2"/>
        <v>110.057925223802</v>
      </c>
      <c r="F15" s="61">
        <f t="shared" si="3"/>
        <v>0</v>
      </c>
      <c r="G15" s="41">
        <f t="shared" si="4"/>
        <v>375.62301099574955</v>
      </c>
      <c r="H15" s="23"/>
      <c r="I15" s="42" t="str">
        <f>IF(ISNA(VLOOKUP($A15,'Canadian Selections Dec 14'!$A$17:$H$18,8,FALSE))=TRUE,"0",VLOOKUP($A15,'Canadian Selections Dec 14'!$A$17:$H$18,8,FALSE))</f>
        <v>0</v>
      </c>
      <c r="J15" s="42">
        <f>IF(ISNA(VLOOKUP($A15,'Canadian Selectons Dec 15'!$A$17:$H$18,8,FALSE))=TRUE,0,VLOOKUP($A15,'Canadian Selectons Dec 15'!$A$17:$H$18,8,FALSE))</f>
        <v>0</v>
      </c>
      <c r="K15" s="42">
        <f>IF(ISNA(VLOOKUP($A15,'Holimont Jan 11'!$A$17:$H$20,8,FALSE))=TRUE,0,VLOOKUP($A15,'Holimont Jan 11'!$A$17:$H$20,8,FALSE))</f>
        <v>0</v>
      </c>
      <c r="L15" s="42">
        <f>IF(ISNA(VLOOKUP($A15,'TT Calabogie Jan 25'!$A$17:$H$25,8,FALSE))=TRUE,0,VLOOKUP($A15,'TT Calabogie Jan 25'!$A$17:$H$25,8,FALSE))</f>
        <v>110.057925223802</v>
      </c>
      <c r="M15" s="42">
        <f>IF(ISNA(VLOOKUP($A15,'January Jam Jan 26'!$A$17:$H$17,8,FALSE))=TRUE,0,VLOOKUP($A15,'January Jam Jan 26'!$A$17:$H$25,8,FALSE))</f>
        <v>0</v>
      </c>
      <c r="N15" s="42">
        <f>IF(ISNA(VLOOKUP($A15,'Canadian Series SM Jan 25'!$A$17:$H$18,8,FALSE))=TRUE,0,VLOOKUP($A15,'Canadian Series SM Jan 25'!$A$17:$H$18,8,FALSE))</f>
        <v>0</v>
      </c>
      <c r="O15" s="42">
        <f>IF(ISNA(VLOOKUP($A15,'Canadian Series DM Jan 26'!$A$17:$H$18,8,FALSE))=TRUE,0,VLOOKUP($A15,'Canadian Series DM Jan 26'!$A$17:$H$18,8,FALSE))</f>
        <v>0</v>
      </c>
      <c r="P15" s="42">
        <f>IF(ISNA(VLOOKUP($A15,'TT Caledon Feb 9'!$A$17:$H$24,8,FALSE))=TRUE,0,VLOOKUP($A15,'TT Caledon Feb 9'!$A$17:$H$24,8,FALSE))</f>
        <v>0</v>
      </c>
      <c r="Q15" s="42">
        <f>IF(ISNA(VLOOKUP($A15,'Apex NorAm Single Feb 15'!$A$17:$H$17,8,FALSE))=TRUE,0,VLOOKUP($A15,'Apex NorAm Single Feb 15'!$A$17:$H$17,8,FALSE))</f>
        <v>0</v>
      </c>
      <c r="R15" s="42">
        <f>IF(ISNA(VLOOKUP($A15,'Vail NorAm Duals Feb 23'!$A$17:$H$17,8,FALSE))=TRUE,0,VLOOKUP($A15,'Vail NorAm Duals Feb 23'!$A$17:$H$17,8,FALSE))</f>
        <v>0</v>
      </c>
      <c r="S15" s="42">
        <f>IF(ISNA(VLOOKUP($A15,'TT Camp Fortune'!$A$17:$H$26,8,FALSE))=TRUE,0,VLOOKUP($A15,'TT Camp Fortune'!$A$17:$H$26,8,FALSE))</f>
        <v>0</v>
      </c>
      <c r="T15" s="42">
        <f>IF(ISNA(VLOOKUP($A15,'Provincials-OWG'!$A$17:$H$28,8,FALSE))=TRUE,0,VLOOKUP($A15,'Provincials-OWG'!$A$17:$H$28,8,FALSE))</f>
        <v>265.56508577194757</v>
      </c>
      <c r="U15" s="42">
        <f>IF(ISNA(VLOOKUP($A15,'Cnd Series Camp Fortune day 1'!$A$17:$H$28,8,FALSE))=TRUE,0,VLOOKUP($A15,'Cnd Series Camp Fortune day 1'!$A$17:$H$28,8,FALSE))</f>
        <v>0</v>
      </c>
      <c r="V15" s="42">
        <f>IF(ISNA(VLOOKUP($A15,'Cnd Series Camp Fortune day 2'!$A$17:$H$28,8,FALSE))=TRUE,0,VLOOKUP($A15,'Cnd Series Camp Fortune day 2'!$A$17:$H$28,8,FALSE))</f>
        <v>0</v>
      </c>
      <c r="W15" s="42">
        <f>IF(ISNA(VLOOKUP($A15,'Jr Nationals MO'!$A$17:$H$28,8,FALSE))=TRUE,0,VLOOKUP($A15,'Jr Nationals MO'!$A$17:$H$28,8,FALSE))</f>
        <v>0</v>
      </c>
      <c r="X15" s="42">
        <f>IF(ISNA(VLOOKUP($A15,'Sr. Nationals Single'!$A$17:$H$28,8,FALSE))=TRUE,0,VLOOKUP($A15,'Sr. Nationals Single'!$A$17:$H$28,8,FALSE))</f>
        <v>0</v>
      </c>
      <c r="Y15" s="42">
        <f>IF(ISNA(VLOOKUP($A15,'Sr. Nationals Dual'!$A$17:$H$28,8,FALSE))=TRUE,0,VLOOKUP($A15,'Sr. Nationals Dual'!$A$17:$H$28,8,FALSE))</f>
        <v>0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 s="24" customFormat="1" ht="15">
      <c r="A16" s="62" t="s">
        <v>40</v>
      </c>
      <c r="B16" s="28"/>
      <c r="C16" s="41">
        <f t="shared" si="0"/>
        <v>11</v>
      </c>
      <c r="D16" s="61">
        <f t="shared" si="1"/>
        <v>294.0356744704571</v>
      </c>
      <c r="E16" s="61">
        <f t="shared" si="2"/>
        <v>281.93743693239156</v>
      </c>
      <c r="F16" s="61">
        <f t="shared" si="3"/>
        <v>0</v>
      </c>
      <c r="G16" s="41">
        <f t="shared" si="4"/>
        <v>575.9731114028486</v>
      </c>
      <c r="H16" s="23"/>
      <c r="I16" s="42" t="str">
        <f>IF(ISNA(VLOOKUP($A16,'Canadian Selections Dec 14'!$A$17:$H$18,8,FALSE))=TRUE,"0",VLOOKUP($A16,'Canadian Selections Dec 14'!$A$17:$H$18,8,FALSE))</f>
        <v>0</v>
      </c>
      <c r="J16" s="42">
        <f>IF(ISNA(VLOOKUP($A16,'Canadian Selectons Dec 15'!$A$17:$H$18,8,FALSE))=TRUE,0,VLOOKUP($A16,'Canadian Selectons Dec 15'!$A$17:$H$18,8,FALSE))</f>
        <v>0</v>
      </c>
      <c r="K16" s="42">
        <f>IF(ISNA(VLOOKUP($A16,'Holimont Jan 11'!$A$17:$H$20,8,FALSE))=TRUE,0,VLOOKUP($A16,'Holimont Jan 11'!$A$17:$H$20,8,FALSE))</f>
        <v>0</v>
      </c>
      <c r="L16" s="42">
        <f>IF(ISNA(VLOOKUP($A16,'TT Calabogie Jan 25'!$A$17:$H$25,8,FALSE))=TRUE,0,VLOOKUP($A16,'TT Calabogie Jan 25'!$A$17:$H$25,8,FALSE))</f>
        <v>0</v>
      </c>
      <c r="M16" s="42">
        <f>IF(ISNA(VLOOKUP($A16,'January Jam Jan 26'!$A$17:$H$17,8,FALSE))=TRUE,0,VLOOKUP($A16,'January Jam Jan 26'!$A$17:$H$25,8,FALSE))</f>
        <v>0</v>
      </c>
      <c r="N16" s="42">
        <f>IF(ISNA(VLOOKUP($A16,'Canadian Series SM Jan 25'!$A$17:$H$18,8,FALSE))=TRUE,0,VLOOKUP($A16,'Canadian Series SM Jan 25'!$A$17:$H$18,8,FALSE))</f>
        <v>0</v>
      </c>
      <c r="O16" s="42">
        <f>IF(ISNA(VLOOKUP($A16,'Canadian Series DM Jan 26'!$A$17:$H$18,8,FALSE))=TRUE,0,VLOOKUP($A16,'Canadian Series DM Jan 26'!$A$17:$H$18,8,FALSE))</f>
        <v>0</v>
      </c>
      <c r="P16" s="42">
        <f>IF(ISNA(VLOOKUP($A16,'TT Caledon Feb 9'!$A$17:$H$24,8,FALSE))=TRUE,0,VLOOKUP($A16,'TT Caledon Feb 9'!$A$17:$H$24,8,FALSE))</f>
        <v>0</v>
      </c>
      <c r="Q16" s="42">
        <f>IF(ISNA(VLOOKUP($A16,'Apex NorAm Single Feb 15'!$A$17:$H$17,8,FALSE))=TRUE,0,VLOOKUP($A16,'Apex NorAm Single Feb 15'!$A$17:$H$17,8,FALSE))</f>
        <v>0</v>
      </c>
      <c r="R16" s="42">
        <f>IF(ISNA(VLOOKUP($A16,'Vail NorAm Duals Feb 23'!$A$17:$H$17,8,FALSE))=TRUE,0,VLOOKUP($A16,'Vail NorAm Duals Feb 23'!$A$17:$H$17,8,FALSE))</f>
        <v>0</v>
      </c>
      <c r="S16" s="42">
        <f>IF(ISNA(VLOOKUP($A16,'TT Camp Fortune'!$A$17:$H$26,8,FALSE))=TRUE,0,VLOOKUP($A16,'TT Camp Fortune'!$A$17:$H$26,8,FALSE))</f>
        <v>294.0356744704571</v>
      </c>
      <c r="T16" s="42">
        <f>IF(ISNA(VLOOKUP($A16,'Provincials-OWG'!$A$17:$H$28,8,FALSE))=TRUE,0,VLOOKUP($A16,'Provincials-OWG'!$A$17:$H$28,8,FALSE))</f>
        <v>281.93743693239156</v>
      </c>
      <c r="U16" s="42">
        <f>IF(ISNA(VLOOKUP($A16,'Cnd Series Camp Fortune day 1'!$A$17:$H$28,8,FALSE))=TRUE,0,VLOOKUP($A16,'Cnd Series Camp Fortune day 1'!$A$17:$H$28,8,FALSE))</f>
        <v>0</v>
      </c>
      <c r="V16" s="42">
        <f>IF(ISNA(VLOOKUP($A16,'Cnd Series Camp Fortune day 2'!$A$17:$H$28,8,FALSE))=TRUE,0,VLOOKUP($A16,'Cnd Series Camp Fortune day 2'!$A$17:$H$28,8,FALSE))</f>
        <v>0</v>
      </c>
      <c r="W16" s="42">
        <f>IF(ISNA(VLOOKUP($A16,'Jr Nationals MO'!$A$17:$H$28,8,FALSE))=TRUE,0,VLOOKUP($A16,'Jr Nationals MO'!$A$17:$H$28,8,FALSE))</f>
        <v>0</v>
      </c>
      <c r="X16" s="42">
        <f>IF(ISNA(VLOOKUP($A16,'Sr. Nationals Single'!$A$17:$H$28,8,FALSE))=TRUE,0,VLOOKUP($A16,'Sr. Nationals Single'!$A$17:$H$28,8,FALSE))</f>
        <v>0</v>
      </c>
      <c r="Y16" s="42">
        <f>IF(ISNA(VLOOKUP($A16,'Sr. Nationals Dual'!$A$17:$H$28,8,FALSE))=TRUE,0,VLOOKUP($A16,'Sr. Nationals Dual'!$A$17:$H$28,8,FALSE))</f>
        <v>0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s="24" customFormat="1" ht="15">
      <c r="A17" s="62" t="s">
        <v>41</v>
      </c>
      <c r="B17" s="28"/>
      <c r="C17" s="41">
        <f t="shared" si="0"/>
        <v>10</v>
      </c>
      <c r="D17" s="61">
        <f t="shared" si="1"/>
        <v>212.65328874024524</v>
      </c>
      <c r="E17" s="61">
        <f t="shared" si="2"/>
        <v>209.23309788092837</v>
      </c>
      <c r="F17" s="61">
        <f t="shared" si="3"/>
        <v>204.10750507099397</v>
      </c>
      <c r="G17" s="41">
        <f t="shared" si="4"/>
        <v>625.9938916921676</v>
      </c>
      <c r="H17" s="23"/>
      <c r="I17" s="42" t="str">
        <f>IF(ISNA(VLOOKUP($A17,'Canadian Selections Dec 14'!$A$17:$H$18,8,FALSE))=TRUE,"0",VLOOKUP($A17,'Canadian Selections Dec 14'!$A$17:$H$18,8,FALSE))</f>
        <v>0</v>
      </c>
      <c r="J17" s="42">
        <f>IF(ISNA(VLOOKUP($A17,'Canadian Selectons Dec 15'!$A$17:$H$18,8,FALSE))=TRUE,0,VLOOKUP($A17,'Canadian Selectons Dec 15'!$A$17:$H$18,8,FALSE))</f>
        <v>0</v>
      </c>
      <c r="K17" s="42">
        <f>IF(ISNA(VLOOKUP($A17,'Holimont Jan 11'!$A$17:$H$20,8,FALSE))=TRUE,0,VLOOKUP($A17,'Holimont Jan 11'!$A$17:$H$20,8,FALSE))</f>
        <v>0</v>
      </c>
      <c r="L17" s="42">
        <f>IF(ISNA(VLOOKUP($A17,'TT Calabogie Jan 25'!$A$17:$H$25,8,FALSE))=TRUE,0,VLOOKUP($A17,'TT Calabogie Jan 25'!$A$17:$H$25,8,FALSE))</f>
        <v>163.24381253291207</v>
      </c>
      <c r="M17" s="42">
        <f>IF(ISNA(VLOOKUP($A17,'January Jam Jan 26'!$A$17:$H$17,8,FALSE))=TRUE,0,VLOOKUP($A17,'January Jam Jan 26'!$A$17:$H$25,8,FALSE))</f>
        <v>0</v>
      </c>
      <c r="N17" s="42">
        <f>IF(ISNA(VLOOKUP($A17,'Canadian Series SM Jan 25'!$A$17:$H$18,8,FALSE))=TRUE,0,VLOOKUP($A17,'Canadian Series SM Jan 25'!$A$17:$H$18,8,FALSE))</f>
        <v>0</v>
      </c>
      <c r="O17" s="42">
        <f>IF(ISNA(VLOOKUP($A17,'Canadian Series DM Jan 26'!$A$17:$H$18,8,FALSE))=TRUE,0,VLOOKUP($A17,'Canadian Series DM Jan 26'!$A$17:$H$18,8,FALSE))</f>
        <v>0</v>
      </c>
      <c r="P17" s="42">
        <f>IF(ISNA(VLOOKUP($A17,'TT Caledon Feb 9'!$A$17:$H$24,8,FALSE))=TRUE,0,VLOOKUP($A17,'TT Caledon Feb 9'!$A$17:$H$24,8,FALSE))</f>
        <v>204.10750507099397</v>
      </c>
      <c r="Q17" s="42">
        <f>IF(ISNA(VLOOKUP($A17,'Apex NorAm Single Feb 15'!$A$17:$H$17,8,FALSE))=TRUE,0,VLOOKUP($A17,'Apex NorAm Single Feb 15'!$A$17:$H$17,8,FALSE))</f>
        <v>0</v>
      </c>
      <c r="R17" s="42">
        <f>IF(ISNA(VLOOKUP($A17,'Vail NorAm Duals Feb 23'!$A$17:$H$17,8,FALSE))=TRUE,0,VLOOKUP($A17,'Vail NorAm Duals Feb 23'!$A$17:$H$17,8,FALSE))</f>
        <v>0</v>
      </c>
      <c r="S17" s="42">
        <f>IF(ISNA(VLOOKUP($A17,'TT Camp Fortune'!$A$17:$H$26,8,FALSE))=TRUE,0,VLOOKUP($A17,'TT Camp Fortune'!$A$17:$H$26,8,FALSE))</f>
        <v>212.65328874024524</v>
      </c>
      <c r="T17" s="42">
        <f>IF(ISNA(VLOOKUP($A17,'Provincials-OWG'!$A$17:$H$28,8,FALSE))=TRUE,0,VLOOKUP($A17,'Provincials-OWG'!$A$17:$H$28,8,FALSE))</f>
        <v>209.23309788092837</v>
      </c>
      <c r="U17" s="42">
        <f>IF(ISNA(VLOOKUP($A17,'Cnd Series Camp Fortune day 1'!$A$17:$H$28,8,FALSE))=TRUE,0,VLOOKUP($A17,'Cnd Series Camp Fortune day 1'!$A$17:$H$28,8,FALSE))</f>
        <v>0</v>
      </c>
      <c r="V17" s="42">
        <f>IF(ISNA(VLOOKUP($A17,'Cnd Series Camp Fortune day 2'!$A$17:$H$28,8,FALSE))=TRUE,0,VLOOKUP($A17,'Cnd Series Camp Fortune day 2'!$A$17:$H$28,8,FALSE))</f>
        <v>0</v>
      </c>
      <c r="W17" s="42">
        <f>IF(ISNA(VLOOKUP($A17,'Jr Nationals MO'!$A$17:$H$28,8,FALSE))=TRUE,0,VLOOKUP($A17,'Jr Nationals MO'!$A$17:$H$28,8,FALSE))</f>
        <v>0</v>
      </c>
      <c r="X17" s="42">
        <f>IF(ISNA(VLOOKUP($A17,'Sr. Nationals Single'!$A$17:$H$28,8,FALSE))=TRUE,0,VLOOKUP($A17,'Sr. Nationals Single'!$A$17:$H$28,8,FALSE))</f>
        <v>0</v>
      </c>
      <c r="Y17" s="42">
        <f>IF(ISNA(VLOOKUP($A17,'Sr. Nationals Dual'!$A$17:$H$28,8,FALSE))=TRUE,0,VLOOKUP($A17,'Sr. Nationals Dual'!$A$17:$H$28,8,FALSE))</f>
        <v>0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1:36" s="24" customFormat="1" ht="15">
      <c r="A18" s="62" t="s">
        <v>42</v>
      </c>
      <c r="B18" s="28"/>
      <c r="C18" s="41">
        <f t="shared" si="0"/>
        <v>12</v>
      </c>
      <c r="D18" s="61">
        <f t="shared" si="1"/>
        <v>223.66296670030275</v>
      </c>
      <c r="E18" s="61">
        <f t="shared" si="2"/>
        <v>181.14797261716694</v>
      </c>
      <c r="F18" s="61">
        <f t="shared" si="3"/>
        <v>147.71460423634335</v>
      </c>
      <c r="G18" s="41">
        <f t="shared" si="4"/>
        <v>552.525543553813</v>
      </c>
      <c r="H18" s="23"/>
      <c r="I18" s="42" t="str">
        <f>IF(ISNA(VLOOKUP($A18,'Canadian Selections Dec 14'!$A$17:$H$18,8,FALSE))=TRUE,"0",VLOOKUP($A18,'Canadian Selections Dec 14'!$A$17:$H$18,8,FALSE))</f>
        <v>0</v>
      </c>
      <c r="J18" s="42">
        <f>IF(ISNA(VLOOKUP($A18,'Canadian Selectons Dec 15'!$A$17:$H$18,8,FALSE))=TRUE,0,VLOOKUP($A18,'Canadian Selectons Dec 15'!$A$17:$H$18,8,FALSE))</f>
        <v>0</v>
      </c>
      <c r="K18" s="42">
        <f>IF(ISNA(VLOOKUP($A18,'Holimont Jan 11'!$A$17:$H$20,8,FALSE))=TRUE,0,VLOOKUP($A18,'Holimont Jan 11'!$A$17:$H$20,8,FALSE))</f>
        <v>0</v>
      </c>
      <c r="L18" s="42">
        <f>IF(ISNA(VLOOKUP($A18,'TT Calabogie Jan 25'!$A$17:$H$25,8,FALSE))=TRUE,0,VLOOKUP($A18,'TT Calabogie Jan 25'!$A$17:$H$25,8,FALSE))</f>
        <v>181.14797261716694</v>
      </c>
      <c r="M18" s="42">
        <f>IF(ISNA(VLOOKUP($A18,'January Jam Jan 26'!$A$17:$H$17,8,FALSE))=TRUE,0,VLOOKUP($A18,'January Jam Jan 26'!$A$17:$H$25,8,FALSE))</f>
        <v>0</v>
      </c>
      <c r="N18" s="42">
        <f>IF(ISNA(VLOOKUP($A18,'Canadian Series SM Jan 25'!$A$17:$H$18,8,FALSE))=TRUE,0,VLOOKUP($A18,'Canadian Series SM Jan 25'!$A$17:$H$18,8,FALSE))</f>
        <v>0</v>
      </c>
      <c r="O18" s="42">
        <f>IF(ISNA(VLOOKUP($A18,'Canadian Series DM Jan 26'!$A$17:$H$18,8,FALSE))=TRUE,0,VLOOKUP($A18,'Canadian Series DM Jan 26'!$A$17:$H$18,8,FALSE))</f>
        <v>0</v>
      </c>
      <c r="P18" s="42">
        <f>IF(ISNA(VLOOKUP($A18,'TT Caledon Feb 9'!$A$17:$H$24,8,FALSE))=TRUE,0,VLOOKUP($A18,'TT Caledon Feb 9'!$A$17:$H$24,8,FALSE))</f>
        <v>0</v>
      </c>
      <c r="Q18" s="42">
        <f>IF(ISNA(VLOOKUP($A18,'Apex NorAm Single Feb 15'!$A$17:$H$17,8,FALSE))=TRUE,0,VLOOKUP($A18,'Apex NorAm Single Feb 15'!$A$17:$H$17,8,FALSE))</f>
        <v>0</v>
      </c>
      <c r="R18" s="42">
        <f>IF(ISNA(VLOOKUP($A18,'Vail NorAm Duals Feb 23'!$A$17:$H$17,8,FALSE))=TRUE,0,VLOOKUP($A18,'Vail NorAm Duals Feb 23'!$A$17:$H$17,8,FALSE))</f>
        <v>0</v>
      </c>
      <c r="S18" s="42">
        <f>IF(ISNA(VLOOKUP($A18,'TT Camp Fortune'!$A$17:$H$26,8,FALSE))=TRUE,0,VLOOKUP($A18,'TT Camp Fortune'!$A$17:$H$26,8,FALSE))</f>
        <v>147.71460423634335</v>
      </c>
      <c r="T18" s="42">
        <f>IF(ISNA(VLOOKUP($A18,'Provincials-OWG'!$A$17:$H$28,8,FALSE))=TRUE,0,VLOOKUP($A18,'Provincials-OWG'!$A$17:$H$28,8,FALSE))</f>
        <v>223.66296670030275</v>
      </c>
      <c r="U18" s="42">
        <f>IF(ISNA(VLOOKUP($A18,'Cnd Series Camp Fortune day 1'!$A$17:$H$28,8,FALSE))=TRUE,0,VLOOKUP($A18,'Cnd Series Camp Fortune day 1'!$A$17:$H$28,8,FALSE))</f>
        <v>0</v>
      </c>
      <c r="V18" s="42">
        <f>IF(ISNA(VLOOKUP($A18,'Cnd Series Camp Fortune day 2'!$A$17:$H$28,8,FALSE))=TRUE,0,VLOOKUP($A18,'Cnd Series Camp Fortune day 2'!$A$17:$H$28,8,FALSE))</f>
        <v>0</v>
      </c>
      <c r="W18" s="42">
        <f>IF(ISNA(VLOOKUP($A18,'Jr Nationals MO'!$A$17:$H$28,8,FALSE))=TRUE,0,VLOOKUP($A18,'Jr Nationals MO'!$A$17:$H$28,8,FALSE))</f>
        <v>0</v>
      </c>
      <c r="X18" s="42">
        <f>IF(ISNA(VLOOKUP($A18,'Sr. Nationals Single'!$A$17:$H$28,8,FALSE))=TRUE,0,VLOOKUP($A18,'Sr. Nationals Single'!$A$17:$H$28,8,FALSE))</f>
        <v>0</v>
      </c>
      <c r="Y18" s="42">
        <f>IF(ISNA(VLOOKUP($A18,'Sr. Nationals Dual'!$A$17:$H$28,8,FALSE))=TRUE,0,VLOOKUP($A18,'Sr. Nationals Dual'!$A$17:$H$28,8,FALSE))</f>
        <v>0</v>
      </c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s="24" customFormat="1" ht="15">
      <c r="A19" s="62" t="s">
        <v>43</v>
      </c>
      <c r="B19" s="28"/>
      <c r="C19" s="41">
        <f t="shared" si="0"/>
        <v>9</v>
      </c>
      <c r="D19" s="61">
        <f t="shared" si="1"/>
        <v>324.39455095862763</v>
      </c>
      <c r="E19" s="61">
        <f t="shared" si="2"/>
        <v>295.4292084726867</v>
      </c>
      <c r="F19" s="61">
        <f t="shared" si="3"/>
        <v>271.0446247464503</v>
      </c>
      <c r="G19" s="41">
        <f t="shared" si="4"/>
        <v>890.8683841777647</v>
      </c>
      <c r="H19" s="23"/>
      <c r="I19" s="42" t="str">
        <f>IF(ISNA(VLOOKUP($A19,'Canadian Selections Dec 14'!$A$17:$H$18,8,FALSE))=TRUE,"0",VLOOKUP($A19,'Canadian Selections Dec 14'!$A$17:$H$18,8,FALSE))</f>
        <v>0</v>
      </c>
      <c r="J19" s="42">
        <f>IF(ISNA(VLOOKUP($A19,'Canadian Selectons Dec 15'!$A$17:$H$18,8,FALSE))=TRUE,0,VLOOKUP($A19,'Canadian Selectons Dec 15'!$A$17:$H$18,8,FALSE))</f>
        <v>0</v>
      </c>
      <c r="K19" s="42">
        <f>IF(ISNA(VLOOKUP($A19,'Holimont Jan 11'!$A$17:$H$20,8,FALSE))=TRUE,0,VLOOKUP($A19,'Holimont Jan 11'!$A$17:$H$20,8,FALSE))</f>
        <v>0</v>
      </c>
      <c r="L19" s="42">
        <f>IF(ISNA(VLOOKUP($A19,'TT Calabogie Jan 25'!$A$17:$H$25,8,FALSE))=TRUE,0,VLOOKUP($A19,'TT Calabogie Jan 25'!$A$17:$H$25,8,FALSE))</f>
        <v>265.666140073723</v>
      </c>
      <c r="M19" s="42">
        <f>IF(ISNA(VLOOKUP($A19,'January Jam Jan 26'!$A$17:$H$17,8,FALSE))=TRUE,0,VLOOKUP($A19,'January Jam Jan 26'!$A$17:$H$25,8,FALSE))</f>
        <v>0</v>
      </c>
      <c r="N19" s="42">
        <f>IF(ISNA(VLOOKUP($A19,'Canadian Series SM Jan 25'!$A$17:$H$18,8,FALSE))=TRUE,0,VLOOKUP($A19,'Canadian Series SM Jan 25'!$A$17:$H$18,8,FALSE))</f>
        <v>0</v>
      </c>
      <c r="O19" s="42">
        <f>IF(ISNA(VLOOKUP($A19,'Canadian Series DM Jan 26'!$A$17:$H$18,8,FALSE))=TRUE,0,VLOOKUP($A19,'Canadian Series DM Jan 26'!$A$17:$H$18,8,FALSE))</f>
        <v>0</v>
      </c>
      <c r="P19" s="42">
        <f>IF(ISNA(VLOOKUP($A19,'TT Caledon Feb 9'!$A$17:$H$24,8,FALSE))=TRUE,0,VLOOKUP($A19,'TT Caledon Feb 9'!$A$17:$H$24,8,FALSE))</f>
        <v>271.0446247464503</v>
      </c>
      <c r="Q19" s="42">
        <f>IF(ISNA(VLOOKUP($A19,'Apex NorAm Single Feb 15'!$A$17:$H$17,8,FALSE))=TRUE,0,VLOOKUP($A19,'Apex NorAm Single Feb 15'!$A$17:$H$17,8,FALSE))</f>
        <v>0</v>
      </c>
      <c r="R19" s="42">
        <f>IF(ISNA(VLOOKUP($A19,'Vail NorAm Duals Feb 23'!$A$17:$H$17,8,FALSE))=TRUE,0,VLOOKUP($A19,'Vail NorAm Duals Feb 23'!$A$17:$H$17,8,FALSE))</f>
        <v>0</v>
      </c>
      <c r="S19" s="42">
        <f>IF(ISNA(VLOOKUP($A19,'TT Camp Fortune'!$A$17:$H$26,8,FALSE))=TRUE,0,VLOOKUP($A19,'TT Camp Fortune'!$A$17:$H$26,8,FALSE))</f>
        <v>295.4292084726867</v>
      </c>
      <c r="T19" s="42">
        <f>IF(ISNA(VLOOKUP($A19,'Provincials-OWG'!$A$17:$H$28,8,FALSE))=TRUE,0,VLOOKUP($A19,'Provincials-OWG'!$A$17:$H$28,8,FALSE))</f>
        <v>324.39455095862763</v>
      </c>
      <c r="U19" s="42">
        <f>IF(ISNA(VLOOKUP($A19,'Cnd Series Camp Fortune day 1'!$A$17:$H$28,8,FALSE))=TRUE,0,VLOOKUP($A19,'Cnd Series Camp Fortune day 1'!$A$17:$H$28,8,FALSE))</f>
        <v>0</v>
      </c>
      <c r="V19" s="42">
        <f>IF(ISNA(VLOOKUP($A19,'Cnd Series Camp Fortune day 2'!$A$17:$H$28,8,FALSE))=TRUE,0,VLOOKUP($A19,'Cnd Series Camp Fortune day 2'!$A$17:$H$28,8,FALSE))</f>
        <v>0</v>
      </c>
      <c r="W19" s="42">
        <f>IF(ISNA(VLOOKUP($A19,'Jr Nationals MO'!$A$17:$H$28,8,FALSE))=TRUE,0,VLOOKUP($A19,'Jr Nationals MO'!$A$17:$H$28,8,FALSE))</f>
        <v>0</v>
      </c>
      <c r="X19" s="42">
        <f>IF(ISNA(VLOOKUP($A19,'Sr. Nationals Single'!$A$17:$H$28,8,FALSE))=TRUE,0,VLOOKUP($A19,'Sr. Nationals Single'!$A$17:$H$28,8,FALSE))</f>
        <v>0</v>
      </c>
      <c r="Y19" s="42">
        <f>IF(ISNA(VLOOKUP($A19,'Sr. Nationals Dual'!$A$17:$H$28,8,FALSE))=TRUE,0,VLOOKUP($A19,'Sr. Nationals Dual'!$A$17:$H$28,8,FALSE))</f>
        <v>0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s="24" customFormat="1" ht="15">
      <c r="A20" s="62" t="s">
        <v>100</v>
      </c>
      <c r="B20" s="28"/>
      <c r="C20" s="41">
        <f t="shared" si="0"/>
        <v>13</v>
      </c>
      <c r="D20" s="61">
        <f t="shared" si="1"/>
        <v>500</v>
      </c>
      <c r="E20" s="61">
        <f t="shared" si="2"/>
        <v>0</v>
      </c>
      <c r="F20" s="61">
        <f t="shared" si="3"/>
        <v>0</v>
      </c>
      <c r="G20" s="41">
        <f t="shared" si="4"/>
        <v>500</v>
      </c>
      <c r="H20" s="23"/>
      <c r="I20" s="42" t="str">
        <f>IF(ISNA(VLOOKUP($A20,'Canadian Selections Dec 14'!$A$17:$H$18,8,FALSE))=TRUE,"0",VLOOKUP($A20,'Canadian Selections Dec 14'!$A$17:$H$18,8,FALSE))</f>
        <v>0</v>
      </c>
      <c r="J20" s="42">
        <f>IF(ISNA(VLOOKUP($A20,'Canadian Selectons Dec 15'!$A$17:$H$18,8,FALSE))=TRUE,0,VLOOKUP($A20,'Canadian Selectons Dec 15'!$A$17:$H$18,8,FALSE))</f>
        <v>0</v>
      </c>
      <c r="K20" s="42">
        <f>IF(ISNA(VLOOKUP($A20,'Holimont Jan 11'!$A$17:$H$20,8,FALSE))=TRUE,0,VLOOKUP($A20,'Holimont Jan 11'!$A$17:$H$20,8,FALSE))</f>
        <v>0</v>
      </c>
      <c r="L20" s="42">
        <f>IF(ISNA(VLOOKUP($A20,'TT Calabogie Jan 25'!$A$17:$H$25,8,FALSE))=TRUE,0,VLOOKUP($A20,'TT Calabogie Jan 25'!$A$17:$H$25,8,FALSE))</f>
        <v>0</v>
      </c>
      <c r="M20" s="42">
        <f>IF(ISNA(VLOOKUP($A20,'January Jam Jan 26'!$A$17:$H$17,8,FALSE))=TRUE,0,VLOOKUP($A20,'January Jam Jan 26'!$A$17:$H$25,8,FALSE))</f>
        <v>500</v>
      </c>
      <c r="N20" s="42">
        <f>IF(ISNA(VLOOKUP($A20,'Canadian Series SM Jan 25'!$A$17:$H$18,8,FALSE))=TRUE,0,VLOOKUP($A20,'Canadian Series SM Jan 25'!$A$17:$H$18,8,FALSE))</f>
        <v>0</v>
      </c>
      <c r="O20" s="42">
        <f>IF(ISNA(VLOOKUP($A20,'Canadian Series DM Jan 26'!$A$17:$H$18,8,FALSE))=TRUE,0,VLOOKUP($A20,'Canadian Series DM Jan 26'!$A$17:$H$18,8,FALSE))</f>
        <v>0</v>
      </c>
      <c r="P20" s="42">
        <f>IF(ISNA(VLOOKUP($A20,'TT Caledon Feb 9'!$A$17:$H$24,8,FALSE))=TRUE,0,VLOOKUP($A20,'TT Caledon Feb 9'!$A$17:$H$24,8,FALSE))</f>
        <v>0</v>
      </c>
      <c r="Q20" s="42">
        <f>IF(ISNA(VLOOKUP($A20,'Apex NorAm Single Feb 15'!$A$17:$H$17,8,FALSE))=TRUE,0,VLOOKUP($A20,'Apex NorAm Single Feb 15'!$A$17:$H$17,8,FALSE))</f>
        <v>0</v>
      </c>
      <c r="R20" s="42">
        <f>IF(ISNA(VLOOKUP($A20,'Vail NorAm Duals Feb 23'!$A$17:$H$17,8,FALSE))=TRUE,0,VLOOKUP($A20,'Vail NorAm Duals Feb 23'!$A$17:$H$17,8,FALSE))</f>
        <v>0</v>
      </c>
      <c r="S20" s="42">
        <f>IF(ISNA(VLOOKUP($A20,'TT Camp Fortune'!$A$17:$H$26,8,FALSE))=TRUE,0,VLOOKUP($A20,'TT Camp Fortune'!$A$17:$H$26,8,FALSE))</f>
        <v>0</v>
      </c>
      <c r="T20" s="42">
        <f>IF(ISNA(VLOOKUP($A20,'Provincials-OWG'!$A$17:$H$28,8,FALSE))=TRUE,0,VLOOKUP($A20,'Provincials-OWG'!$A$17:$H$28,8,FALSE))</f>
        <v>0</v>
      </c>
      <c r="U20" s="42">
        <f>IF(ISNA(VLOOKUP($A20,'Cnd Series Camp Fortune day 1'!$A$17:$H$28,8,FALSE))=TRUE,0,VLOOKUP($A20,'Cnd Series Camp Fortune day 1'!$A$17:$H$28,8,FALSE))</f>
        <v>0</v>
      </c>
      <c r="V20" s="42">
        <f>IF(ISNA(VLOOKUP($A20,'Cnd Series Camp Fortune day 2'!$A$17:$H$28,8,FALSE))=TRUE,0,VLOOKUP($A20,'Cnd Series Camp Fortune day 2'!$A$17:$H$28,8,FALSE))</f>
        <v>0</v>
      </c>
      <c r="W20" s="42">
        <f>IF(ISNA(VLOOKUP($A20,'Jr Nationals MO'!$A$17:$H$28,8,FALSE))=TRUE,0,VLOOKUP($A20,'Jr Nationals MO'!$A$17:$H$28,8,FALSE))</f>
        <v>0</v>
      </c>
      <c r="X20" s="42">
        <f>IF(ISNA(VLOOKUP($A20,'Sr. Nationals Single'!$A$17:$H$28,8,FALSE))=TRUE,0,VLOOKUP($A20,'Sr. Nationals Single'!$A$17:$H$28,8,FALSE))</f>
        <v>0</v>
      </c>
      <c r="Y20" s="42">
        <f>IF(ISNA(VLOOKUP($A20,'Sr. Nationals Dual'!$A$17:$H$28,8,FALSE))=TRUE,0,VLOOKUP($A20,'Sr. Nationals Dual'!$A$17:$H$28,8,FALSE))</f>
        <v>0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s="24" customFormat="1" ht="15">
      <c r="A21" s="62" t="s">
        <v>44</v>
      </c>
      <c r="B21" s="28"/>
      <c r="C21" s="41">
        <f t="shared" si="0"/>
        <v>16</v>
      </c>
      <c r="D21" s="61">
        <f t="shared" si="1"/>
        <v>0</v>
      </c>
      <c r="E21" s="61">
        <f t="shared" si="2"/>
        <v>0</v>
      </c>
      <c r="F21" s="61">
        <f t="shared" si="3"/>
        <v>0</v>
      </c>
      <c r="G21" s="41">
        <f t="shared" si="4"/>
        <v>0</v>
      </c>
      <c r="H21" s="23"/>
      <c r="I21" s="42" t="str">
        <f>IF(ISNA(VLOOKUP($A21,'Canadian Selections Dec 14'!$A$17:$H$18,8,FALSE))=TRUE,"0",VLOOKUP($A21,'Canadian Selections Dec 14'!$A$17:$H$18,8,FALSE))</f>
        <v>0</v>
      </c>
      <c r="J21" s="42">
        <f>IF(ISNA(VLOOKUP($A21,'Canadian Selectons Dec 15'!$A$17:$H$18,8,FALSE))=TRUE,0,VLOOKUP($A21,'Canadian Selectons Dec 15'!$A$17:$H$18,8,FALSE))</f>
        <v>0</v>
      </c>
      <c r="K21" s="42">
        <f>IF(ISNA(VLOOKUP($A21,'Holimont Jan 11'!$A$17:$H$20,8,FALSE))=TRUE,0,VLOOKUP($A21,'Holimont Jan 11'!$A$17:$H$20,8,FALSE))</f>
        <v>0</v>
      </c>
      <c r="L21" s="42">
        <f>IF(ISNA(VLOOKUP($A21,'TT Calabogie Jan 25'!$A$17:$H$25,8,FALSE))=TRUE,0,VLOOKUP($A21,'TT Calabogie Jan 25'!$A$17:$H$25,8,FALSE))</f>
        <v>0</v>
      </c>
      <c r="M21" s="42">
        <f>IF(ISNA(VLOOKUP($A21,'January Jam Jan 26'!$A$17:$H$17,8,FALSE))=TRUE,0,VLOOKUP($A21,'January Jam Jan 26'!$A$17:$H$25,8,FALSE))</f>
        <v>0</v>
      </c>
      <c r="N21" s="42">
        <f>IF(ISNA(VLOOKUP($A21,'Canadian Series SM Jan 25'!$A$17:$H$18,8,FALSE))=TRUE,0,VLOOKUP($A21,'Canadian Series SM Jan 25'!$A$17:$H$18,8,FALSE))</f>
        <v>0</v>
      </c>
      <c r="O21" s="42">
        <f>IF(ISNA(VLOOKUP($A21,'Canadian Series DM Jan 26'!$A$17:$H$18,8,FALSE))=TRUE,0,VLOOKUP($A21,'Canadian Series DM Jan 26'!$A$17:$H$18,8,FALSE))</f>
        <v>0</v>
      </c>
      <c r="P21" s="42">
        <f>IF(ISNA(VLOOKUP($A21,'TT Caledon Feb 9'!$A$17:$H$24,8,FALSE))=TRUE,0,VLOOKUP($A21,'TT Caledon Feb 9'!$A$17:$H$24,8,FALSE))</f>
        <v>0</v>
      </c>
      <c r="Q21" s="42">
        <f>IF(ISNA(VLOOKUP($A21,'Apex NorAm Single Feb 15'!$A$17:$H$17,8,FALSE))=TRUE,0,VLOOKUP($A21,'Apex NorAm Single Feb 15'!$A$17:$H$17,8,FALSE))</f>
        <v>0</v>
      </c>
      <c r="R21" s="42">
        <f>IF(ISNA(VLOOKUP($A21,'Vail NorAm Duals Feb 23'!$A$17:$H$17,8,FALSE))=TRUE,0,VLOOKUP($A21,'Vail NorAm Duals Feb 23'!$A$17:$H$17,8,FALSE))</f>
        <v>0</v>
      </c>
      <c r="S21" s="42">
        <f>IF(ISNA(VLOOKUP($A21,'TT Camp Fortune'!$A$17:$H$26,8,FALSE))=TRUE,0,VLOOKUP($A21,'TT Camp Fortune'!$A$17:$H$26,8,FALSE))</f>
        <v>0</v>
      </c>
      <c r="T21" s="42">
        <f>IF(ISNA(VLOOKUP($A21,'Provincials-OWG'!$A$17:$H$28,8,FALSE))=TRUE,0,VLOOKUP($A21,'Provincials-OWG'!$A$17:$H$28,8,FALSE))</f>
        <v>0</v>
      </c>
      <c r="U21" s="42">
        <f>IF(ISNA(VLOOKUP($A21,'Cnd Series Camp Fortune day 1'!$A$17:$H$28,8,FALSE))=TRUE,0,VLOOKUP($A21,'Cnd Series Camp Fortune day 1'!$A$17:$H$28,8,FALSE))</f>
        <v>0</v>
      </c>
      <c r="V21" s="42">
        <f>IF(ISNA(VLOOKUP($A21,'Cnd Series Camp Fortune day 2'!$A$17:$H$28,8,FALSE))=TRUE,0,VLOOKUP($A21,'Cnd Series Camp Fortune day 2'!$A$17:$H$28,8,FALSE))</f>
        <v>0</v>
      </c>
      <c r="W21" s="42">
        <f>IF(ISNA(VLOOKUP($A21,'Jr Nationals MO'!$A$17:$H$28,8,FALSE))=TRUE,0,VLOOKUP($A21,'Jr Nationals MO'!$A$17:$H$28,8,FALSE))</f>
        <v>0</v>
      </c>
      <c r="X21" s="42">
        <f>IF(ISNA(VLOOKUP($A21,'Sr. Nationals Single'!$A$17:$H$28,8,FALSE))=TRUE,0,VLOOKUP($A21,'Sr. Nationals Single'!$A$17:$H$28,8,FALSE))</f>
        <v>0</v>
      </c>
      <c r="Y21" s="42">
        <f>IF(ISNA(VLOOKUP($A21,'Sr. Nationals Dual'!$A$17:$H$28,8,FALSE))=TRUE,0,VLOOKUP($A21,'Sr. Nationals Dual'!$A$17:$H$28,8,FALSE))</f>
        <v>0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</sheetData>
  <sheetProtection/>
  <printOptions/>
  <pageMargins left="0.35433070866141736" right="0.15748031496062992" top="0.15748031496062992" bottom="0.1968503937007874" header="0.03937007874015748" footer="0.03937007874015748"/>
  <pageSetup firstPageNumber="1" useFirstPageNumber="1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2.75">
      <c r="A7" s="86"/>
    </row>
    <row r="8" spans="1:8" ht="15" customHeight="1">
      <c r="A8" s="3" t="s">
        <v>15</v>
      </c>
      <c r="B8" s="4" t="s">
        <v>45</v>
      </c>
      <c r="C8" s="4"/>
      <c r="D8" s="4"/>
      <c r="E8" s="4"/>
      <c r="F8" s="1"/>
      <c r="G8" s="1"/>
      <c r="H8" s="1"/>
    </row>
    <row r="9" spans="1:8" ht="15" customHeight="1">
      <c r="A9" s="3" t="s">
        <v>0</v>
      </c>
      <c r="B9" s="5" t="s">
        <v>46</v>
      </c>
      <c r="C9" s="5"/>
      <c r="D9" s="5"/>
      <c r="E9" s="5"/>
      <c r="F9" s="1"/>
      <c r="G9" s="1"/>
      <c r="H9" s="1"/>
    </row>
    <row r="10" spans="1:8" ht="15" customHeight="1">
      <c r="A10" s="3" t="s">
        <v>18</v>
      </c>
      <c r="B10" s="85" t="s">
        <v>98</v>
      </c>
      <c r="C10" s="85"/>
      <c r="D10" s="6"/>
      <c r="E10" s="6"/>
      <c r="F10" s="43"/>
      <c r="G10" s="43"/>
      <c r="H10" s="43"/>
    </row>
    <row r="11" spans="1:3" ht="15" customHeight="1">
      <c r="A11" s="3" t="s">
        <v>16</v>
      </c>
      <c r="B11" s="5" t="s">
        <v>47</v>
      </c>
      <c r="C11" s="6"/>
    </row>
    <row r="12" spans="1:3" ht="15" customHeight="1">
      <c r="A12" s="3" t="s">
        <v>22</v>
      </c>
      <c r="B12" s="8" t="s">
        <v>48</v>
      </c>
      <c r="C12" s="9"/>
    </row>
    <row r="13" spans="1:8" ht="15" customHeight="1">
      <c r="A13" s="7" t="s">
        <v>17</v>
      </c>
      <c r="B13" s="30" t="s">
        <v>2</v>
      </c>
      <c r="C13" s="31"/>
      <c r="D13" s="30" t="s">
        <v>23</v>
      </c>
      <c r="E13" s="31"/>
      <c r="F13" s="30" t="s">
        <v>1</v>
      </c>
      <c r="G13" s="31"/>
      <c r="H13" s="32"/>
    </row>
    <row r="14" spans="1:8" ht="15" customHeight="1">
      <c r="A14" s="7" t="s">
        <v>21</v>
      </c>
      <c r="B14" s="12">
        <v>0.95</v>
      </c>
      <c r="C14" s="10"/>
      <c r="D14" s="12">
        <v>1</v>
      </c>
      <c r="E14" s="10"/>
      <c r="F14" s="12">
        <v>1</v>
      </c>
      <c r="G14" s="10"/>
      <c r="H14" s="33" t="s">
        <v>24</v>
      </c>
    </row>
    <row r="15" spans="1:8" ht="15" customHeight="1">
      <c r="A15" s="7" t="s">
        <v>19</v>
      </c>
      <c r="B15" s="13">
        <v>23.08</v>
      </c>
      <c r="C15" s="11"/>
      <c r="D15" s="13">
        <v>1</v>
      </c>
      <c r="E15" s="11"/>
      <c r="F15" s="13">
        <v>23.56</v>
      </c>
      <c r="G15" s="11"/>
      <c r="H15" s="33" t="s">
        <v>25</v>
      </c>
    </row>
    <row r="16" spans="1:8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3" t="s">
        <v>30</v>
      </c>
      <c r="B17" s="15">
        <v>21.58</v>
      </c>
      <c r="C17" s="16">
        <f>B17/B$15*1000*B$14</f>
        <v>888.2582322357018</v>
      </c>
      <c r="D17" s="15">
        <v>0</v>
      </c>
      <c r="E17" s="16">
        <f>D17/D$15*1000*D$14</f>
        <v>0</v>
      </c>
      <c r="F17" s="15">
        <v>21.14</v>
      </c>
      <c r="G17" s="16">
        <f>F17/F$15*1000*F$14</f>
        <v>897.2835314091682</v>
      </c>
      <c r="H17" s="18">
        <f>LARGE((C17,E17,G17),1)</f>
        <v>897.2835314091682</v>
      </c>
    </row>
    <row r="18" spans="1:8" ht="13.5">
      <c r="A18" s="64" t="s">
        <v>31</v>
      </c>
      <c r="B18" s="17">
        <v>21.13</v>
      </c>
      <c r="C18" s="16">
        <f>B18/B$15*1000*B$14</f>
        <v>869.7357019064125</v>
      </c>
      <c r="D18" s="17">
        <v>0</v>
      </c>
      <c r="E18" s="16">
        <f>D18/D$15*1000*D$14</f>
        <v>0</v>
      </c>
      <c r="F18" s="17">
        <v>1.28</v>
      </c>
      <c r="G18" s="16">
        <f>F18/F$15*1000*F$14</f>
        <v>54.32937181663838</v>
      </c>
      <c r="H18" s="19">
        <f>LARGE((C18,E18,G18),1)</f>
        <v>869.7357019064125</v>
      </c>
    </row>
  </sheetData>
  <sheetProtection/>
  <mergeCells count="5">
    <mergeCell ref="B10:C10"/>
    <mergeCell ref="A1:A7"/>
    <mergeCell ref="B6:C6"/>
    <mergeCell ref="B2:F2"/>
    <mergeCell ref="B4:F4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2.75">
      <c r="A7" s="86"/>
    </row>
    <row r="8" spans="1:12" ht="15" customHeight="1">
      <c r="A8" s="3" t="s">
        <v>15</v>
      </c>
      <c r="B8" s="4" t="s">
        <v>49</v>
      </c>
      <c r="C8" s="4"/>
      <c r="D8" s="4"/>
      <c r="E8" s="4"/>
      <c r="F8" s="1"/>
      <c r="G8" s="1"/>
      <c r="H8" s="1"/>
      <c r="I8" s="43"/>
      <c r="J8" s="43"/>
      <c r="K8" s="43"/>
      <c r="L8" s="44"/>
    </row>
    <row r="9" spans="1:12" ht="15" customHeight="1">
      <c r="A9" s="3" t="s">
        <v>0</v>
      </c>
      <c r="B9" s="5" t="s">
        <v>50</v>
      </c>
      <c r="C9" s="5"/>
      <c r="D9" s="5"/>
      <c r="E9" s="5"/>
      <c r="F9" s="1"/>
      <c r="G9" s="1"/>
      <c r="H9" s="1"/>
      <c r="I9" s="43"/>
      <c r="J9" s="43"/>
      <c r="K9" s="43"/>
      <c r="L9" s="44"/>
    </row>
    <row r="10" spans="1:12" ht="15" customHeight="1">
      <c r="A10" s="3" t="s">
        <v>18</v>
      </c>
      <c r="B10" s="92" t="s">
        <v>51</v>
      </c>
      <c r="C10" s="92"/>
      <c r="D10" s="6"/>
      <c r="E10" s="6"/>
      <c r="F10" s="43"/>
      <c r="G10" s="43"/>
      <c r="H10" s="43"/>
      <c r="I10" s="43"/>
      <c r="J10" s="43"/>
      <c r="K10" s="43"/>
      <c r="L10" s="44"/>
    </row>
    <row r="11" spans="1:3" ht="15" customHeight="1">
      <c r="A11" s="3" t="s">
        <v>16</v>
      </c>
      <c r="B11" s="5" t="s">
        <v>47</v>
      </c>
      <c r="C11" s="6"/>
    </row>
    <row r="12" spans="1:3" ht="15" customHeight="1">
      <c r="A12" s="3" t="s">
        <v>22</v>
      </c>
      <c r="B12" s="8" t="s">
        <v>48</v>
      </c>
      <c r="C12" s="9"/>
    </row>
    <row r="13" spans="1:8" ht="15" customHeight="1">
      <c r="A13" s="7" t="s">
        <v>17</v>
      </c>
      <c r="B13" s="90" t="s">
        <v>2</v>
      </c>
      <c r="C13" s="91"/>
      <c r="D13" s="90" t="s">
        <v>23</v>
      </c>
      <c r="E13" s="91"/>
      <c r="F13" s="90" t="s">
        <v>1</v>
      </c>
      <c r="G13" s="91"/>
      <c r="H13" s="32"/>
    </row>
    <row r="14" spans="1:8" ht="15" customHeight="1">
      <c r="A14" s="7" t="s">
        <v>21</v>
      </c>
      <c r="B14" s="12">
        <v>0.95</v>
      </c>
      <c r="C14" s="10"/>
      <c r="D14" s="12">
        <v>1</v>
      </c>
      <c r="E14" s="10"/>
      <c r="F14" s="12">
        <v>1</v>
      </c>
      <c r="G14" s="10"/>
      <c r="H14" s="33" t="s">
        <v>24</v>
      </c>
    </row>
    <row r="15" spans="1:8" ht="15" customHeight="1">
      <c r="A15" s="7" t="s">
        <v>19</v>
      </c>
      <c r="B15" s="13">
        <v>23.95</v>
      </c>
      <c r="C15" s="11"/>
      <c r="D15" s="13">
        <v>1</v>
      </c>
      <c r="E15" s="11"/>
      <c r="F15" s="13">
        <v>23.62</v>
      </c>
      <c r="G15" s="11"/>
      <c r="H15" s="33" t="s">
        <v>25</v>
      </c>
    </row>
    <row r="16" spans="1:8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3" t="s">
        <v>30</v>
      </c>
      <c r="B17" s="15">
        <v>0</v>
      </c>
      <c r="C17" s="16">
        <f>B17/B$15*1000*B$14</f>
        <v>0</v>
      </c>
      <c r="D17" s="15">
        <v>0</v>
      </c>
      <c r="E17" s="16">
        <f>D17/D$15*1000*D$14</f>
        <v>0</v>
      </c>
      <c r="F17" s="15">
        <v>0</v>
      </c>
      <c r="G17" s="16">
        <f>F17/F$15*1000*F$14</f>
        <v>0</v>
      </c>
      <c r="H17" s="18">
        <f>LARGE((C17,E17,G17),1)</f>
        <v>0</v>
      </c>
    </row>
    <row r="18" spans="1:8" ht="13.5">
      <c r="A18" s="64" t="s">
        <v>31</v>
      </c>
      <c r="B18" s="17">
        <v>20.54</v>
      </c>
      <c r="C18" s="16">
        <f>B18/B$15*1000*B$14</f>
        <v>814.7390396659707</v>
      </c>
      <c r="D18" s="17">
        <v>0</v>
      </c>
      <c r="E18" s="16">
        <f>D18/D$15*1000*D$14</f>
        <v>0</v>
      </c>
      <c r="F18" s="17">
        <v>19.45</v>
      </c>
      <c r="G18" s="16">
        <f>F18/F$15*1000*F$14</f>
        <v>823.4546994072819</v>
      </c>
      <c r="H18" s="19">
        <f>LARGE((C18,E18,G18),1)</f>
        <v>823.4546994072819</v>
      </c>
    </row>
  </sheetData>
  <sheetProtection/>
  <mergeCells count="8">
    <mergeCell ref="A1:A7"/>
    <mergeCell ref="B6:C6"/>
    <mergeCell ref="B2:F2"/>
    <mergeCell ref="B4:F4"/>
    <mergeCell ref="B13:C13"/>
    <mergeCell ref="D13:E13"/>
    <mergeCell ref="F13:G13"/>
    <mergeCell ref="B10:C10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2.75">
      <c r="A7" s="86"/>
    </row>
    <row r="8" spans="1:12" ht="15" customHeight="1">
      <c r="A8" s="3" t="s">
        <v>15</v>
      </c>
      <c r="B8" s="4" t="s">
        <v>59</v>
      </c>
      <c r="C8" s="4"/>
      <c r="D8" s="4"/>
      <c r="E8" s="4"/>
      <c r="F8" s="1"/>
      <c r="G8" s="1"/>
      <c r="H8" s="1"/>
      <c r="I8" s="43"/>
      <c r="J8" s="43"/>
      <c r="K8" s="43"/>
      <c r="L8" s="44"/>
    </row>
    <row r="9" spans="1:12" ht="15" customHeight="1">
      <c r="A9" s="3" t="s">
        <v>0</v>
      </c>
      <c r="B9" s="5" t="s">
        <v>60</v>
      </c>
      <c r="C9" s="5"/>
      <c r="D9" s="5"/>
      <c r="E9" s="5"/>
      <c r="F9" s="1"/>
      <c r="G9" s="1"/>
      <c r="H9" s="1"/>
      <c r="I9" s="43"/>
      <c r="J9" s="43"/>
      <c r="K9" s="43"/>
      <c r="L9" s="44"/>
    </row>
    <row r="10" spans="1:12" ht="15" customHeight="1">
      <c r="A10" s="3" t="s">
        <v>18</v>
      </c>
      <c r="B10" s="92" t="s">
        <v>97</v>
      </c>
      <c r="C10" s="92"/>
      <c r="D10" s="6"/>
      <c r="E10" s="6"/>
      <c r="F10" s="43"/>
      <c r="G10" s="43"/>
      <c r="H10" s="43"/>
      <c r="I10" s="43"/>
      <c r="J10" s="43"/>
      <c r="K10" s="43"/>
      <c r="L10" s="44"/>
    </row>
    <row r="11" spans="1:3" ht="15" customHeight="1">
      <c r="A11" s="3" t="s">
        <v>16</v>
      </c>
      <c r="B11" s="5" t="s">
        <v>47</v>
      </c>
      <c r="C11" s="6"/>
    </row>
    <row r="12" spans="1:3" ht="15" customHeight="1">
      <c r="A12" s="3" t="s">
        <v>22</v>
      </c>
      <c r="B12" s="8" t="s">
        <v>48</v>
      </c>
      <c r="C12" s="9"/>
    </row>
    <row r="13" spans="1:8" ht="15" customHeight="1">
      <c r="A13" s="7" t="s">
        <v>17</v>
      </c>
      <c r="B13" s="90" t="s">
        <v>2</v>
      </c>
      <c r="C13" s="91"/>
      <c r="D13" s="90" t="s">
        <v>23</v>
      </c>
      <c r="E13" s="91"/>
      <c r="F13" s="90" t="s">
        <v>1</v>
      </c>
      <c r="G13" s="91"/>
      <c r="H13" s="32"/>
    </row>
    <row r="14" spans="1:8" ht="15" customHeight="1">
      <c r="A14" s="7" t="s">
        <v>21</v>
      </c>
      <c r="B14" s="12">
        <v>0.75</v>
      </c>
      <c r="C14" s="10"/>
      <c r="D14" s="12">
        <v>0</v>
      </c>
      <c r="E14" s="10"/>
      <c r="F14" s="12">
        <v>0.8</v>
      </c>
      <c r="G14" s="10"/>
      <c r="H14" s="33" t="s">
        <v>24</v>
      </c>
    </row>
    <row r="15" spans="1:8" ht="15" customHeight="1">
      <c r="A15" s="7" t="s">
        <v>19</v>
      </c>
      <c r="B15" s="13">
        <v>1</v>
      </c>
      <c r="C15" s="11"/>
      <c r="D15" s="13">
        <v>1</v>
      </c>
      <c r="E15" s="11"/>
      <c r="F15" s="13">
        <v>23.92</v>
      </c>
      <c r="G15" s="11"/>
      <c r="H15" s="33" t="s">
        <v>25</v>
      </c>
    </row>
    <row r="16" spans="1:8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4" t="s">
        <v>31</v>
      </c>
      <c r="B17" s="17">
        <v>0</v>
      </c>
      <c r="C17" s="16">
        <f>B17/B$15*1000*B$14</f>
        <v>0</v>
      </c>
      <c r="D17" s="17">
        <v>0</v>
      </c>
      <c r="E17" s="16">
        <f>D17/D$15*1000*D$14</f>
        <v>0</v>
      </c>
      <c r="F17" s="17">
        <v>23.92</v>
      </c>
      <c r="G17" s="16">
        <f>F17/F$15*1000*F$14</f>
        <v>800</v>
      </c>
      <c r="H17" s="19">
        <f>LARGE((C17,E17,G17),1)</f>
        <v>800</v>
      </c>
    </row>
    <row r="18" spans="1:8" ht="13.5">
      <c r="A18" s="64" t="s">
        <v>32</v>
      </c>
      <c r="B18" s="17">
        <v>0</v>
      </c>
      <c r="C18" s="16">
        <f>B18/B$15*1000*B$14</f>
        <v>0</v>
      </c>
      <c r="D18" s="17">
        <v>0</v>
      </c>
      <c r="E18" s="16">
        <f>D18/D$15*1000*D$14</f>
        <v>0</v>
      </c>
      <c r="F18" s="17">
        <v>15.35</v>
      </c>
      <c r="G18" s="16">
        <f>F18/F$15*1000*F$14</f>
        <v>513.3779264214047</v>
      </c>
      <c r="H18" s="19">
        <f>LARGE((C18,E18,G18),1)</f>
        <v>513.3779264214047</v>
      </c>
    </row>
    <row r="19" spans="1:8" ht="13.5">
      <c r="A19" s="64" t="s">
        <v>34</v>
      </c>
      <c r="B19" s="17">
        <v>0</v>
      </c>
      <c r="C19" s="16">
        <f>B19/B$15*1000*B$14</f>
        <v>0</v>
      </c>
      <c r="D19" s="17">
        <v>0</v>
      </c>
      <c r="E19" s="16">
        <f>D19/D$15*1000*D$14</f>
        <v>0</v>
      </c>
      <c r="F19" s="17">
        <v>16.46</v>
      </c>
      <c r="G19" s="16">
        <f>F19/F$15*1000*F$14</f>
        <v>550.5016722408027</v>
      </c>
      <c r="H19" s="19">
        <f>LARGE((C19,E19,G19),1)</f>
        <v>550.5016722408027</v>
      </c>
    </row>
    <row r="20" spans="1:8" ht="13.5">
      <c r="A20" s="64" t="s">
        <v>36</v>
      </c>
      <c r="B20" s="17">
        <v>0</v>
      </c>
      <c r="C20" s="16">
        <f>B20/B$15*1000*B$14</f>
        <v>0</v>
      </c>
      <c r="D20" s="17">
        <v>0</v>
      </c>
      <c r="E20" s="16">
        <f>D20/D$15*1000*D$14</f>
        <v>0</v>
      </c>
      <c r="F20" s="17">
        <v>15.32</v>
      </c>
      <c r="G20" s="16">
        <f>F20/F$15*1000*F$14</f>
        <v>512.3745819397994</v>
      </c>
      <c r="H20" s="19">
        <f>LARGE((C20,E20,G20),1)</f>
        <v>512.3745819397994</v>
      </c>
    </row>
  </sheetData>
  <sheetProtection/>
  <mergeCells count="8">
    <mergeCell ref="B10:C10"/>
    <mergeCell ref="B13:C13"/>
    <mergeCell ref="D13:E13"/>
    <mergeCell ref="F13:G13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2.75">
      <c r="A7" s="86"/>
    </row>
    <row r="8" spans="1:12" ht="15" customHeight="1">
      <c r="A8" s="3" t="s">
        <v>15</v>
      </c>
      <c r="B8" s="4" t="s">
        <v>28</v>
      </c>
      <c r="C8" s="4"/>
      <c r="D8" s="4"/>
      <c r="E8" s="4"/>
      <c r="F8" s="1"/>
      <c r="G8" s="1"/>
      <c r="H8" s="1"/>
      <c r="I8" s="43"/>
      <c r="J8" s="43"/>
      <c r="K8" s="43"/>
      <c r="L8" s="44"/>
    </row>
    <row r="9" spans="1:12" ht="15" customHeight="1">
      <c r="A9" s="3" t="s">
        <v>0</v>
      </c>
      <c r="B9" s="5" t="s">
        <v>52</v>
      </c>
      <c r="C9" s="5"/>
      <c r="D9" s="5"/>
      <c r="E9" s="5"/>
      <c r="F9" s="1"/>
      <c r="G9" s="1"/>
      <c r="H9" s="1"/>
      <c r="I9" s="43"/>
      <c r="J9" s="43"/>
      <c r="K9" s="43"/>
      <c r="L9" s="44"/>
    </row>
    <row r="10" spans="1:12" ht="15" customHeight="1">
      <c r="A10" s="3" t="s">
        <v>18</v>
      </c>
      <c r="B10" s="92" t="s">
        <v>53</v>
      </c>
      <c r="C10" s="92"/>
      <c r="D10" s="6"/>
      <c r="E10" s="6"/>
      <c r="F10" s="43"/>
      <c r="G10" s="43"/>
      <c r="H10" s="43"/>
      <c r="I10" s="43"/>
      <c r="J10" s="43"/>
      <c r="K10" s="43"/>
      <c r="L10" s="44"/>
    </row>
    <row r="11" spans="1:3" ht="15" customHeight="1">
      <c r="A11" s="3" t="s">
        <v>16</v>
      </c>
      <c r="B11" s="5" t="s">
        <v>47</v>
      </c>
      <c r="C11" s="6"/>
    </row>
    <row r="12" spans="1:3" ht="15" customHeight="1">
      <c r="A12" s="3" t="s">
        <v>22</v>
      </c>
      <c r="B12" s="8" t="s">
        <v>48</v>
      </c>
      <c r="C12" s="9"/>
    </row>
    <row r="13" spans="1:8" ht="15" customHeight="1">
      <c r="A13" s="7" t="s">
        <v>17</v>
      </c>
      <c r="B13" s="30" t="s">
        <v>2</v>
      </c>
      <c r="C13" s="31"/>
      <c r="D13" s="30" t="s">
        <v>23</v>
      </c>
      <c r="E13" s="31"/>
      <c r="F13" s="30" t="s">
        <v>1</v>
      </c>
      <c r="G13" s="31"/>
      <c r="H13" s="32"/>
    </row>
    <row r="14" spans="1:8" ht="15" customHeight="1">
      <c r="A14" s="7" t="s">
        <v>21</v>
      </c>
      <c r="B14" s="12">
        <v>0</v>
      </c>
      <c r="C14" s="10"/>
      <c r="D14" s="12">
        <v>0</v>
      </c>
      <c r="E14" s="10"/>
      <c r="F14" s="12">
        <v>0.5</v>
      </c>
      <c r="G14" s="10"/>
      <c r="H14" s="33" t="s">
        <v>24</v>
      </c>
    </row>
    <row r="15" spans="1:8" ht="15" customHeight="1">
      <c r="A15" s="7" t="s">
        <v>19</v>
      </c>
      <c r="B15" s="13">
        <v>1</v>
      </c>
      <c r="C15" s="11"/>
      <c r="D15" s="13">
        <v>1</v>
      </c>
      <c r="E15" s="11"/>
      <c r="F15" s="13">
        <v>18.99</v>
      </c>
      <c r="G15" s="11"/>
      <c r="H15" s="33" t="s">
        <v>25</v>
      </c>
    </row>
    <row r="16" spans="1:8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4" t="s">
        <v>32</v>
      </c>
      <c r="B17" s="17">
        <v>0</v>
      </c>
      <c r="C17" s="16">
        <f aca="true" t="shared" si="0" ref="C17:C25">B17/B$15*1000*B$14</f>
        <v>0</v>
      </c>
      <c r="D17" s="17">
        <v>0</v>
      </c>
      <c r="E17" s="16">
        <f aca="true" t="shared" si="1" ref="E17:E25">D17/D$15*1000*D$14</f>
        <v>0</v>
      </c>
      <c r="F17" s="17">
        <v>18.85</v>
      </c>
      <c r="G17" s="16">
        <f aca="true" t="shared" si="2" ref="G17:G25">F17/F$15*1000*F$14</f>
        <v>496.3138493944182</v>
      </c>
      <c r="H17" s="19">
        <f>LARGE((C17,E17,G17),1)</f>
        <v>496.3138493944182</v>
      </c>
    </row>
    <row r="18" spans="1:8" ht="13.5">
      <c r="A18" s="64" t="s">
        <v>33</v>
      </c>
      <c r="B18" s="17">
        <v>0</v>
      </c>
      <c r="C18" s="16">
        <f t="shared" si="0"/>
        <v>0</v>
      </c>
      <c r="D18" s="17">
        <v>0</v>
      </c>
      <c r="E18" s="16">
        <f t="shared" si="1"/>
        <v>0</v>
      </c>
      <c r="F18" s="17">
        <v>18.38</v>
      </c>
      <c r="G18" s="16">
        <f>F18/F$15*1000*F$14</f>
        <v>483.9389152185361</v>
      </c>
      <c r="H18" s="19">
        <f>LARGE((C18,E18,G18),1)</f>
        <v>483.9389152185361</v>
      </c>
    </row>
    <row r="19" spans="1:8" ht="13.5">
      <c r="A19" s="64" t="s">
        <v>34</v>
      </c>
      <c r="B19" s="17">
        <v>0</v>
      </c>
      <c r="C19" s="16">
        <f t="shared" si="0"/>
        <v>0</v>
      </c>
      <c r="D19" s="17">
        <v>0</v>
      </c>
      <c r="E19" s="16">
        <f t="shared" si="1"/>
        <v>0</v>
      </c>
      <c r="F19" s="17">
        <v>18.99</v>
      </c>
      <c r="G19" s="16">
        <f t="shared" si="2"/>
        <v>500</v>
      </c>
      <c r="H19" s="19">
        <f>LARGE((C19,E19,G19),1)</f>
        <v>500</v>
      </c>
    </row>
    <row r="20" spans="1:8" ht="13.5">
      <c r="A20" s="64" t="s">
        <v>36</v>
      </c>
      <c r="B20" s="17">
        <v>0</v>
      </c>
      <c r="C20" s="16">
        <f t="shared" si="0"/>
        <v>0</v>
      </c>
      <c r="D20" s="17">
        <v>0</v>
      </c>
      <c r="E20" s="16">
        <f t="shared" si="1"/>
        <v>0</v>
      </c>
      <c r="F20" s="17">
        <v>15.18</v>
      </c>
      <c r="G20" s="16">
        <f t="shared" si="2"/>
        <v>399.68404423380724</v>
      </c>
      <c r="H20" s="19">
        <f>LARGE((C20,E20,G20),1)</f>
        <v>399.68404423380724</v>
      </c>
    </row>
    <row r="21" spans="1:8" ht="13.5">
      <c r="A21" s="64" t="s">
        <v>37</v>
      </c>
      <c r="B21" s="17">
        <v>0</v>
      </c>
      <c r="C21" s="16">
        <f t="shared" si="0"/>
        <v>0</v>
      </c>
      <c r="D21" s="17">
        <v>0</v>
      </c>
      <c r="E21" s="16">
        <f t="shared" si="1"/>
        <v>0</v>
      </c>
      <c r="F21" s="17">
        <v>6.85</v>
      </c>
      <c r="G21" s="16">
        <f t="shared" si="2"/>
        <v>180.3580832016851</v>
      </c>
      <c r="H21" s="19">
        <f>LARGE((C21,E21,G21),1)</f>
        <v>180.3580832016851</v>
      </c>
    </row>
    <row r="22" spans="1:8" ht="13.5">
      <c r="A22" s="64" t="s">
        <v>39</v>
      </c>
      <c r="B22" s="17">
        <v>0</v>
      </c>
      <c r="C22" s="16">
        <f t="shared" si="0"/>
        <v>0</v>
      </c>
      <c r="D22" s="17">
        <v>0</v>
      </c>
      <c r="E22" s="16">
        <f t="shared" si="1"/>
        <v>0</v>
      </c>
      <c r="F22" s="17">
        <v>4.18</v>
      </c>
      <c r="G22" s="16">
        <f t="shared" si="2"/>
        <v>110.057925223802</v>
      </c>
      <c r="H22" s="19">
        <f>LARGE((C22,E22,G22),1)</f>
        <v>110.057925223802</v>
      </c>
    </row>
    <row r="23" spans="1:8" ht="13.5">
      <c r="A23" s="64" t="s">
        <v>41</v>
      </c>
      <c r="B23" s="17">
        <v>0</v>
      </c>
      <c r="C23" s="16">
        <f t="shared" si="0"/>
        <v>0</v>
      </c>
      <c r="D23" s="17">
        <v>0</v>
      </c>
      <c r="E23" s="16">
        <f t="shared" si="1"/>
        <v>0</v>
      </c>
      <c r="F23" s="17">
        <v>6.2</v>
      </c>
      <c r="G23" s="16">
        <f t="shared" si="2"/>
        <v>163.24381253291207</v>
      </c>
      <c r="H23" s="19">
        <f>LARGE((C23,E23,G23),1)</f>
        <v>163.24381253291207</v>
      </c>
    </row>
    <row r="24" spans="1:8" ht="13.5">
      <c r="A24" s="64" t="s">
        <v>42</v>
      </c>
      <c r="B24" s="17">
        <v>0</v>
      </c>
      <c r="C24" s="16">
        <f t="shared" si="0"/>
        <v>0</v>
      </c>
      <c r="D24" s="17">
        <v>0</v>
      </c>
      <c r="E24" s="16">
        <f t="shared" si="1"/>
        <v>0</v>
      </c>
      <c r="F24" s="17">
        <v>6.88</v>
      </c>
      <c r="G24" s="16">
        <f t="shared" si="2"/>
        <v>181.14797261716694</v>
      </c>
      <c r="H24" s="19">
        <f>LARGE((C24,E24,G24),1)</f>
        <v>181.14797261716694</v>
      </c>
    </row>
    <row r="25" spans="1:8" ht="13.5">
      <c r="A25" s="64" t="s">
        <v>43</v>
      </c>
      <c r="B25" s="17">
        <v>0</v>
      </c>
      <c r="C25" s="16">
        <f t="shared" si="0"/>
        <v>0</v>
      </c>
      <c r="D25" s="17">
        <v>0</v>
      </c>
      <c r="E25" s="16">
        <f t="shared" si="1"/>
        <v>0</v>
      </c>
      <c r="F25" s="17">
        <v>10.09</v>
      </c>
      <c r="G25" s="16">
        <f t="shared" si="2"/>
        <v>265.666140073723</v>
      </c>
      <c r="H25" s="19">
        <f>LARGE((C25,E25,G25),1)</f>
        <v>265.666140073723</v>
      </c>
    </row>
  </sheetData>
  <sheetProtection/>
  <mergeCells count="5">
    <mergeCell ref="B10:C10"/>
    <mergeCell ref="A1:A7"/>
    <mergeCell ref="B6:C6"/>
    <mergeCell ref="B2:F2"/>
    <mergeCell ref="B4:F4"/>
  </mergeCells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2.75">
      <c r="A7" s="86"/>
    </row>
    <row r="8" spans="1:12" ht="15" customHeight="1">
      <c r="A8" s="3" t="s">
        <v>15</v>
      </c>
      <c r="B8" s="4" t="s">
        <v>28</v>
      </c>
      <c r="C8" s="4"/>
      <c r="D8" s="4"/>
      <c r="E8" s="4"/>
      <c r="F8" s="1"/>
      <c r="G8" s="1"/>
      <c r="H8" s="1"/>
      <c r="I8" s="43"/>
      <c r="J8" s="43"/>
      <c r="K8" s="43"/>
      <c r="L8" s="44"/>
    </row>
    <row r="9" spans="1:12" ht="15" customHeight="1">
      <c r="A9" s="3" t="s">
        <v>0</v>
      </c>
      <c r="B9" s="5" t="s">
        <v>52</v>
      </c>
      <c r="C9" s="5"/>
      <c r="D9" s="5"/>
      <c r="E9" s="5"/>
      <c r="F9" s="1"/>
      <c r="G9" s="1"/>
      <c r="H9" s="1"/>
      <c r="I9" s="43"/>
      <c r="J9" s="43"/>
      <c r="K9" s="43"/>
      <c r="L9" s="44"/>
    </row>
    <row r="10" spans="1:12" ht="15" customHeight="1">
      <c r="A10" s="3" t="s">
        <v>18</v>
      </c>
      <c r="B10" s="92" t="s">
        <v>53</v>
      </c>
      <c r="C10" s="92"/>
      <c r="D10" s="6"/>
      <c r="E10" s="6"/>
      <c r="F10" s="43"/>
      <c r="G10" s="43"/>
      <c r="H10" s="43"/>
      <c r="I10" s="43"/>
      <c r="J10" s="43"/>
      <c r="K10" s="43"/>
      <c r="L10" s="44"/>
    </row>
    <row r="11" spans="1:3" ht="15" customHeight="1">
      <c r="A11" s="3" t="s">
        <v>16</v>
      </c>
      <c r="B11" s="5" t="s">
        <v>47</v>
      </c>
      <c r="C11" s="6"/>
    </row>
    <row r="12" spans="1:3" ht="15" customHeight="1">
      <c r="A12" s="3" t="s">
        <v>22</v>
      </c>
      <c r="B12" s="8" t="s">
        <v>48</v>
      </c>
      <c r="C12" s="9"/>
    </row>
    <row r="13" spans="1:8" ht="15" customHeight="1">
      <c r="A13" s="7" t="s">
        <v>17</v>
      </c>
      <c r="B13" s="30" t="s">
        <v>2</v>
      </c>
      <c r="C13" s="31"/>
      <c r="D13" s="30" t="s">
        <v>23</v>
      </c>
      <c r="E13" s="31"/>
      <c r="F13" s="30" t="s">
        <v>1</v>
      </c>
      <c r="G13" s="31"/>
      <c r="H13" s="32"/>
    </row>
    <row r="14" spans="1:8" ht="15" customHeight="1">
      <c r="A14" s="7" t="s">
        <v>21</v>
      </c>
      <c r="B14" s="12">
        <v>0</v>
      </c>
      <c r="C14" s="10"/>
      <c r="D14" s="12">
        <v>0</v>
      </c>
      <c r="E14" s="10"/>
      <c r="F14" s="12">
        <v>0.5</v>
      </c>
      <c r="G14" s="10"/>
      <c r="H14" s="33" t="s">
        <v>24</v>
      </c>
    </row>
    <row r="15" spans="1:8" ht="15" customHeight="1">
      <c r="A15" s="7" t="s">
        <v>19</v>
      </c>
      <c r="B15" s="13">
        <v>1</v>
      </c>
      <c r="C15" s="11"/>
      <c r="D15" s="13">
        <v>1</v>
      </c>
      <c r="E15" s="11"/>
      <c r="F15" s="13">
        <v>6.53</v>
      </c>
      <c r="G15" s="11"/>
      <c r="H15" s="33" t="s">
        <v>25</v>
      </c>
    </row>
    <row r="16" spans="1:8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2" t="s">
        <v>100</v>
      </c>
      <c r="B17" s="17">
        <v>0</v>
      </c>
      <c r="C17" s="16">
        <f>B17/B$15*1000*B$14</f>
        <v>0</v>
      </c>
      <c r="D17" s="17">
        <v>0</v>
      </c>
      <c r="E17" s="16">
        <f>D17/D$15*1000*D$14</f>
        <v>0</v>
      </c>
      <c r="F17" s="17">
        <v>6.53</v>
      </c>
      <c r="G17" s="16">
        <f>F17/F$15*1000*F$14</f>
        <v>500</v>
      </c>
      <c r="H17" s="19">
        <f>LARGE((C17,E17,G17),1)</f>
        <v>500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2.75">
      <c r="A7" s="86"/>
    </row>
    <row r="8" spans="1:12" ht="15" customHeight="1">
      <c r="A8" s="3" t="s">
        <v>15</v>
      </c>
      <c r="B8" s="4" t="s">
        <v>54</v>
      </c>
      <c r="C8" s="4"/>
      <c r="D8" s="4"/>
      <c r="E8" s="4"/>
      <c r="F8" s="1"/>
      <c r="G8" s="1"/>
      <c r="H8" s="1"/>
      <c r="I8" s="43"/>
      <c r="J8" s="43"/>
      <c r="K8" s="43"/>
      <c r="L8" s="44"/>
    </row>
    <row r="9" spans="1:12" ht="15" customHeight="1">
      <c r="A9" s="3" t="s">
        <v>0</v>
      </c>
      <c r="B9" s="5" t="s">
        <v>56</v>
      </c>
      <c r="C9" s="5"/>
      <c r="D9" s="5"/>
      <c r="E9" s="5"/>
      <c r="F9" s="1"/>
      <c r="G9" s="1"/>
      <c r="H9" s="1"/>
      <c r="I9" s="43"/>
      <c r="J9" s="43"/>
      <c r="K9" s="43"/>
      <c r="L9" s="44"/>
    </row>
    <row r="10" spans="1:12" ht="15" customHeight="1">
      <c r="A10" s="3" t="s">
        <v>18</v>
      </c>
      <c r="B10" s="92" t="s">
        <v>53</v>
      </c>
      <c r="C10" s="92"/>
      <c r="D10" s="6"/>
      <c r="E10" s="6"/>
      <c r="F10" s="43"/>
      <c r="G10" s="43"/>
      <c r="H10" s="43"/>
      <c r="I10" s="43"/>
      <c r="J10" s="43"/>
      <c r="K10" s="43"/>
      <c r="L10" s="44"/>
    </row>
    <row r="11" spans="1:3" ht="15" customHeight="1">
      <c r="A11" s="3" t="s">
        <v>16</v>
      </c>
      <c r="B11" s="5" t="s">
        <v>47</v>
      </c>
      <c r="C11" s="6"/>
    </row>
    <row r="12" spans="1:3" ht="15" customHeight="1">
      <c r="A12" s="3" t="s">
        <v>22</v>
      </c>
      <c r="B12" s="8" t="s">
        <v>48</v>
      </c>
      <c r="C12" s="9"/>
    </row>
    <row r="13" spans="1:8" ht="15" customHeight="1">
      <c r="A13" s="7" t="s">
        <v>17</v>
      </c>
      <c r="B13" s="30" t="s">
        <v>2</v>
      </c>
      <c r="C13" s="31"/>
      <c r="D13" s="30" t="s">
        <v>23</v>
      </c>
      <c r="E13" s="31"/>
      <c r="F13" s="30" t="s">
        <v>1</v>
      </c>
      <c r="G13" s="31"/>
      <c r="H13" s="32"/>
    </row>
    <row r="14" spans="1:8" ht="15" customHeight="1">
      <c r="A14" s="7" t="s">
        <v>21</v>
      </c>
      <c r="B14" s="12">
        <v>0.75</v>
      </c>
      <c r="C14" s="10"/>
      <c r="D14" s="12">
        <v>0</v>
      </c>
      <c r="E14" s="10"/>
      <c r="F14" s="12">
        <v>0.8</v>
      </c>
      <c r="G14" s="10"/>
      <c r="H14" s="33" t="s">
        <v>24</v>
      </c>
    </row>
    <row r="15" spans="1:8" ht="15" customHeight="1">
      <c r="A15" s="7" t="s">
        <v>19</v>
      </c>
      <c r="B15" s="13">
        <v>20.86</v>
      </c>
      <c r="C15" s="11"/>
      <c r="D15" s="13">
        <v>1</v>
      </c>
      <c r="E15" s="11"/>
      <c r="F15" s="13">
        <v>1</v>
      </c>
      <c r="G15" s="11"/>
      <c r="H15" s="33" t="s">
        <v>25</v>
      </c>
    </row>
    <row r="16" spans="1:8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3" t="s">
        <v>30</v>
      </c>
      <c r="B17" s="15">
        <v>20.86</v>
      </c>
      <c r="C17" s="16">
        <f>B17/B$15*1000*B$14</f>
        <v>750</v>
      </c>
      <c r="D17" s="15">
        <v>0</v>
      </c>
      <c r="E17" s="16">
        <f>D17/D$15*1000*D$14</f>
        <v>0</v>
      </c>
      <c r="F17" s="15">
        <v>0</v>
      </c>
      <c r="G17" s="16">
        <f>F17/F$15*1000*F$14</f>
        <v>0</v>
      </c>
      <c r="H17" s="18">
        <f>LARGE((C17,E17,G17),1)</f>
        <v>750</v>
      </c>
    </row>
    <row r="18" spans="1:8" ht="13.5">
      <c r="A18" s="64" t="s">
        <v>31</v>
      </c>
      <c r="B18" s="17">
        <v>20.22</v>
      </c>
      <c r="C18" s="16">
        <f>B18/B$15*1000*B$14</f>
        <v>726.9894534995206</v>
      </c>
      <c r="D18" s="17">
        <v>0</v>
      </c>
      <c r="E18" s="16">
        <f>D18/D$15*1000*D$14</f>
        <v>0</v>
      </c>
      <c r="F18" s="17">
        <v>0</v>
      </c>
      <c r="G18" s="16">
        <f>F18/F$15*1000*F$14</f>
        <v>0</v>
      </c>
      <c r="H18" s="19">
        <f>LARGE((C18,E18,G18),1)</f>
        <v>726.9894534995206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D3" sqref="D3"/>
    </sheetView>
  </sheetViews>
  <sheetFormatPr defaultColWidth="10.69921875" defaultRowHeight="14.25"/>
  <cols>
    <col min="1" max="1" width="17.5" style="1" customWidth="1"/>
    <col min="2" max="8" width="8.5" style="2" customWidth="1"/>
    <col min="9" max="16384" width="10.69921875" style="2" customWidth="1"/>
  </cols>
  <sheetData>
    <row r="1" ht="12.75">
      <c r="A1" s="86"/>
    </row>
    <row r="2" spans="1:6" ht="12.75">
      <c r="A2" s="86"/>
      <c r="B2" s="89" t="s">
        <v>8</v>
      </c>
      <c r="C2" s="89"/>
      <c r="D2" s="89"/>
      <c r="E2" s="89"/>
      <c r="F2" s="89"/>
    </row>
    <row r="3" spans="1:4" ht="12.75">
      <c r="A3" s="86"/>
      <c r="D3" s="84" t="s">
        <v>109</v>
      </c>
    </row>
    <row r="4" spans="1:6" ht="12.75">
      <c r="A4" s="86"/>
      <c r="B4" s="89" t="s">
        <v>20</v>
      </c>
      <c r="C4" s="89"/>
      <c r="D4" s="89"/>
      <c r="E4" s="89"/>
      <c r="F4" s="89"/>
    </row>
    <row r="5" ht="12.75">
      <c r="A5" s="86"/>
    </row>
    <row r="6" spans="1:3" ht="12.75">
      <c r="A6" s="86"/>
      <c r="B6" s="87"/>
      <c r="C6" s="88"/>
    </row>
    <row r="7" ht="12.75">
      <c r="A7" s="86"/>
    </row>
    <row r="8" spans="1:12" ht="15" customHeight="1">
      <c r="A8" s="3" t="s">
        <v>15</v>
      </c>
      <c r="B8" s="4" t="s">
        <v>55</v>
      </c>
      <c r="C8" s="4"/>
      <c r="D8" s="4"/>
      <c r="E8" s="4"/>
      <c r="F8" s="1"/>
      <c r="G8" s="1"/>
      <c r="H8" s="1"/>
      <c r="I8" s="43"/>
      <c r="J8" s="43"/>
      <c r="K8" s="43"/>
      <c r="L8" s="44"/>
    </row>
    <row r="9" spans="1:12" ht="15" customHeight="1">
      <c r="A9" s="3" t="s">
        <v>0</v>
      </c>
      <c r="B9" s="5" t="s">
        <v>56</v>
      </c>
      <c r="C9" s="5"/>
      <c r="D9" s="5"/>
      <c r="E9" s="5"/>
      <c r="F9" s="1"/>
      <c r="G9" s="1"/>
      <c r="H9" s="1"/>
      <c r="I9" s="43"/>
      <c r="J9" s="43"/>
      <c r="K9" s="43"/>
      <c r="L9" s="44"/>
    </row>
    <row r="10" spans="1:12" ht="15" customHeight="1">
      <c r="A10" s="3" t="s">
        <v>18</v>
      </c>
      <c r="B10" s="92" t="s">
        <v>57</v>
      </c>
      <c r="C10" s="92"/>
      <c r="D10" s="6"/>
      <c r="E10" s="6"/>
      <c r="F10" s="43"/>
      <c r="G10" s="43"/>
      <c r="H10" s="43"/>
      <c r="I10" s="43"/>
      <c r="J10" s="43"/>
      <c r="K10" s="43"/>
      <c r="L10" s="44"/>
    </row>
    <row r="11" spans="1:3" ht="15" customHeight="1">
      <c r="A11" s="3" t="s">
        <v>16</v>
      </c>
      <c r="B11" s="5" t="s">
        <v>58</v>
      </c>
      <c r="C11" s="6"/>
    </row>
    <row r="12" spans="1:3" ht="15" customHeight="1">
      <c r="A12" s="3" t="s">
        <v>22</v>
      </c>
      <c r="B12" s="8" t="s">
        <v>48</v>
      </c>
      <c r="C12" s="9"/>
    </row>
    <row r="13" spans="1:8" ht="15" customHeight="1">
      <c r="A13" s="7" t="s">
        <v>17</v>
      </c>
      <c r="B13" s="30" t="s">
        <v>2</v>
      </c>
      <c r="C13" s="31"/>
      <c r="D13" s="30" t="s">
        <v>23</v>
      </c>
      <c r="E13" s="31"/>
      <c r="F13" s="30" t="s">
        <v>1</v>
      </c>
      <c r="G13" s="31"/>
      <c r="H13" s="32"/>
    </row>
    <row r="14" spans="1:8" ht="15" customHeight="1">
      <c r="A14" s="7" t="s">
        <v>21</v>
      </c>
      <c r="B14" s="12">
        <v>0.75</v>
      </c>
      <c r="C14" s="10"/>
      <c r="D14" s="12">
        <v>0</v>
      </c>
      <c r="E14" s="10"/>
      <c r="F14" s="12">
        <v>0.8</v>
      </c>
      <c r="G14" s="10"/>
      <c r="H14" s="33" t="s">
        <v>24</v>
      </c>
    </row>
    <row r="15" spans="1:8" ht="15" customHeight="1">
      <c r="A15" s="7" t="s">
        <v>19</v>
      </c>
      <c r="B15" s="13">
        <v>20.71</v>
      </c>
      <c r="C15" s="11"/>
      <c r="D15" s="13">
        <v>1</v>
      </c>
      <c r="E15" s="11"/>
      <c r="F15" s="13">
        <v>30</v>
      </c>
      <c r="G15" s="11"/>
      <c r="H15" s="33" t="s">
        <v>25</v>
      </c>
    </row>
    <row r="16" spans="1:8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4" t="s">
        <v>4</v>
      </c>
    </row>
    <row r="17" spans="1:8" ht="13.5">
      <c r="A17" s="63" t="s">
        <v>30</v>
      </c>
      <c r="B17" s="15">
        <v>9.08</v>
      </c>
      <c r="C17" s="16">
        <f>B17/B$15*1000*B$14</f>
        <v>328.82665379043937</v>
      </c>
      <c r="D17" s="15">
        <v>0</v>
      </c>
      <c r="E17" s="16">
        <f>D17/D$15*1000*D$14</f>
        <v>0</v>
      </c>
      <c r="F17" s="15">
        <v>0</v>
      </c>
      <c r="G17" s="16">
        <f>F17/F$15*1000*F$14</f>
        <v>0</v>
      </c>
      <c r="H17" s="18">
        <f>LARGE((C17,E17,G17),1)</f>
        <v>328.82665379043937</v>
      </c>
    </row>
    <row r="18" spans="1:8" ht="13.5">
      <c r="A18" s="64" t="s">
        <v>31</v>
      </c>
      <c r="B18" s="17">
        <v>20.71</v>
      </c>
      <c r="C18" s="16">
        <f>B18/B$15*1000*B$14</f>
        <v>750</v>
      </c>
      <c r="D18" s="17">
        <v>0</v>
      </c>
      <c r="E18" s="16">
        <f>D18/D$15*1000*D$14</f>
        <v>0</v>
      </c>
      <c r="F18" s="17">
        <v>28.23</v>
      </c>
      <c r="G18" s="16">
        <f>F18/F$15*1000*F$14</f>
        <v>752.8000000000002</v>
      </c>
      <c r="H18" s="19">
        <f>LARGE((C18,E18,G18),1)</f>
        <v>752.8000000000002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2014-03-01T22:20:02Z</cp:lastPrinted>
  <dcterms:created xsi:type="dcterms:W3CDTF">2012-03-02T21:02:09Z</dcterms:created>
  <dcterms:modified xsi:type="dcterms:W3CDTF">2017-06-21T22:51:43Z</dcterms:modified>
  <cp:category/>
  <cp:version/>
  <cp:contentType/>
  <cp:contentStatus/>
</cp:coreProperties>
</file>