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7320" windowHeight="12800" tabRatio="904" activeTab="0"/>
  </bookViews>
  <sheets>
    <sheet name="RPA Rankings" sheetId="1" r:id="rId1"/>
    <sheet name="RPA Calulations" sheetId="2" r:id="rId2"/>
    <sheet name="TNF HP Dec8" sheetId="3" r:id="rId3"/>
    <sheet name="Dew Tour SS" sheetId="4" r:id="rId4"/>
    <sheet name="Copper WC SS" sheetId="5" r:id="rId5"/>
    <sheet name="Breckenridge WC SS" sheetId="6" r:id="rId6"/>
    <sheet name="TT MLSM HP" sheetId="7" r:id="rId7"/>
    <sheet name="TT MLSM SS" sheetId="8" r:id="rId8"/>
    <sheet name="TNF Whistler SS" sheetId="9" r:id="rId9"/>
    <sheet name="X Games SS" sheetId="10" r:id="rId10"/>
    <sheet name="COT HP" sheetId="11" r:id="rId11"/>
    <sheet name="COT SS" sheetId="12" r:id="rId12"/>
    <sheet name="TT Caledon SS" sheetId="13" r:id="rId13"/>
    <sheet name="Aspen Open SS" sheetId="14" r:id="rId14"/>
    <sheet name="TNF Stratton SS" sheetId="15" r:id="rId15"/>
    <sheet name="OWG-Provincials HP" sheetId="16" r:id="rId16"/>
    <sheet name="OWG-Provincials SS" sheetId="17" r:id="rId17"/>
    <sheet name="Jr Natl SS" sheetId="18" r:id="rId18"/>
    <sheet name="Jr Natl BA" sheetId="19" r:id="rId19"/>
    <sheet name="Snowcrown SS" sheetId="20" r:id="rId20"/>
    <sheet name="Snowcrown HP" sheetId="21" r:id="rId21"/>
    <sheet name="Nationals COP HP" sheetId="22" r:id="rId22"/>
    <sheet name="Nationals COP SS" sheetId="23" r:id="rId23"/>
    <sheet name="Sun Peaks Dew Tour Am SS" sheetId="24" r:id="rId24"/>
    <sheet name="AFP Worlds Whistler SS" sheetId="25" r:id="rId25"/>
  </sheets>
  <definedNames>
    <definedName name="_xlnm.Print_Titles" localSheetId="1">'RPA Calulations'!$A:$A,'RPA Calulations'!$1:$5</definedName>
    <definedName name="_xlnm.Print_Titles" localSheetId="0">'RPA Rankings'!$A:$A,'RPA Rankings'!$1:$5</definedName>
  </definedNames>
  <calcPr fullCalcOnLoad="1"/>
</workbook>
</file>

<file path=xl/comments1.xml><?xml version="1.0" encoding="utf-8"?>
<comments xmlns="http://schemas.openxmlformats.org/spreadsheetml/2006/main">
  <authors>
    <author>Eli Budd</author>
  </authors>
  <commentList>
    <comment ref="E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505 taken from Feb 3, 2013 COT at MSLM</t>
        </r>
      </text>
    </comment>
    <comment ref="F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490 taken from Jan 12, 2013 TT HP at MSLM</t>
        </r>
      </text>
    </comment>
    <comment ref="G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434 taken from Feb 4, 2013 COT at MSLM</t>
        </r>
      </text>
    </comment>
    <comment ref="N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490 taken from Jan 12, 2013 TT HP at MSLM</t>
        </r>
      </text>
    </comment>
    <comment ref="O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382 taken from Jan 13, 2013 TT SS at MSLM</t>
        </r>
      </text>
    </comment>
    <comment ref="R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505 taken from Feb 3, 2013 COT at MSLM</t>
        </r>
      </text>
    </comment>
    <comment ref="S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434 taken from Feb 4, 2013 COT at MSLM</t>
        </r>
      </text>
    </comment>
  </commentList>
</comments>
</file>

<file path=xl/comments11.xml><?xml version="1.0" encoding="utf-8"?>
<comments xmlns="http://schemas.openxmlformats.org/spreadsheetml/2006/main">
  <authors>
    <author>Eli Budd</author>
  </authors>
  <commentList>
    <comment ref="G20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505 taken from Feb 3, 2013 COT at MSLM</t>
        </r>
      </text>
    </comment>
  </commentList>
</comments>
</file>

<file path=xl/comments12.xml><?xml version="1.0" encoding="utf-8"?>
<comments xmlns="http://schemas.openxmlformats.org/spreadsheetml/2006/main">
  <authors>
    <author>Eli Budd</author>
  </authors>
  <commentList>
    <comment ref="G20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434 taken from Feb 4, 2013 COT SS at MSLM</t>
        </r>
      </text>
    </comment>
  </commentList>
</comments>
</file>

<file path=xl/comments2.xml><?xml version="1.0" encoding="utf-8"?>
<comments xmlns="http://schemas.openxmlformats.org/spreadsheetml/2006/main">
  <authors>
    <author>Eli Budd</author>
  </authors>
  <commentList>
    <comment ref="R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505 taken from Feb 3, 2013 COT at MSLM</t>
        </r>
      </text>
    </comment>
    <comment ref="E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505 taken from Feb 3, 2013 COT at MSLM</t>
        </r>
      </text>
    </comment>
    <comment ref="S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434 taken from Feb 4, 2013 COT at MSLM</t>
        </r>
      </text>
    </comment>
    <comment ref="F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490 taken from Jan 12, 2013 TT HP at MSLM</t>
        </r>
      </text>
    </comment>
    <comment ref="O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382 taken from Jan 13, 2013 TT SS at MSLM</t>
        </r>
      </text>
    </comment>
    <comment ref="N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490 taken from Jan 12, 2013 TT HP at MSLM</t>
        </r>
      </text>
    </comment>
    <comment ref="G12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434 taken from Feb 4, 2013 COT at MSLM</t>
        </r>
      </text>
    </comment>
  </commentList>
</comments>
</file>

<file path=xl/comments7.xml><?xml version="1.0" encoding="utf-8"?>
<comments xmlns="http://schemas.openxmlformats.org/spreadsheetml/2006/main">
  <authors>
    <author>Eli Budd</author>
  </authors>
  <commentList>
    <comment ref="G20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490 taken from Jan 12, 2013 TT HP at MSLM</t>
        </r>
      </text>
    </comment>
  </commentList>
</comments>
</file>

<file path=xl/comments8.xml><?xml version="1.0" encoding="utf-8"?>
<comments xmlns="http://schemas.openxmlformats.org/spreadsheetml/2006/main">
  <authors>
    <author>Eli Budd</author>
  </authors>
  <commentList>
    <comment ref="G20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score of 382 taken from Jan 13, 2013 TT SS at MSLM</t>
        </r>
      </text>
    </comment>
  </commentList>
</comments>
</file>

<file path=xl/sharedStrings.xml><?xml version="1.0" encoding="utf-8"?>
<sst xmlns="http://schemas.openxmlformats.org/spreadsheetml/2006/main" count="1047" uniqueCount="132">
  <si>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</si>
  <si>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</si>
  <si>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</si>
  <si>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</si>
  <si>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</si>
  <si>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</si>
  <si>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</si>
  <si>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</si>
  <si>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</si>
  <si>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Overall</t>
  </si>
  <si>
    <t>FREESTYLE SKIING ONTARIO</t>
  </si>
  <si>
    <t xml:space="preserve">SUM OF </t>
  </si>
  <si>
    <t>TOP 3 RPA</t>
  </si>
  <si>
    <t>ATHLETE</t>
  </si>
  <si>
    <t>Competition:</t>
  </si>
  <si>
    <t>Event:</t>
  </si>
  <si>
    <t>Round:</t>
  </si>
  <si>
    <t>Date:</t>
  </si>
  <si>
    <t>The North Face (TNF) Park &amp; Pipe Open Series</t>
  </si>
  <si>
    <t>Copper Mountain, Colorado</t>
  </si>
  <si>
    <t>December 6 - 8, 2013</t>
  </si>
  <si>
    <t>Halfpipe</t>
  </si>
  <si>
    <t>Hi Score:</t>
  </si>
  <si>
    <t xml:space="preserve">RANKED POINT AVERAGE (RPA) </t>
  </si>
  <si>
    <t>PARK &amp; PIPE</t>
  </si>
  <si>
    <t>Weighting:</t>
  </si>
  <si>
    <t>Gender:</t>
  </si>
  <si>
    <t>Male</t>
  </si>
  <si>
    <t>Semi-Finals</t>
  </si>
  <si>
    <t>TNF Open Series</t>
  </si>
  <si>
    <t>Dew Tour</t>
  </si>
  <si>
    <t>Breckenridge, CO</t>
  </si>
  <si>
    <t>Slopestyle</t>
  </si>
  <si>
    <t>BEST</t>
  </si>
  <si>
    <t>EVENT</t>
  </si>
  <si>
    <t>TOP</t>
  </si>
  <si>
    <t>RPA 3</t>
  </si>
  <si>
    <t>US Gran Prix WC</t>
  </si>
  <si>
    <t>US Grand Prix/ FIS World Cup</t>
  </si>
  <si>
    <t>Mt St Louis</t>
  </si>
  <si>
    <t>FSO Timber Tour</t>
  </si>
  <si>
    <t>Whistler, BC</t>
  </si>
  <si>
    <t>Caledon</t>
  </si>
  <si>
    <t>Stratton, VT</t>
  </si>
  <si>
    <t>Junior Nationals</t>
  </si>
  <si>
    <t>Big Air</t>
  </si>
  <si>
    <t>Snowcrown</t>
  </si>
  <si>
    <t>AFP Worlds</t>
  </si>
  <si>
    <t>2014 RPA RANKINGS</t>
  </si>
  <si>
    <t>Mt St Louis Moonstone</t>
  </si>
  <si>
    <t>FEMALE</t>
  </si>
  <si>
    <t>Dara Howell</t>
  </si>
  <si>
    <t>Blackall, Nikki</t>
  </si>
  <si>
    <t>Charbonneau, Shondra</t>
  </si>
  <si>
    <t>Karker, Rachel</t>
  </si>
  <si>
    <t>Lavieille, Carly</t>
  </si>
  <si>
    <t>Anderson, Rachel</t>
  </si>
  <si>
    <t>Malone, Darcy</t>
  </si>
  <si>
    <t>Gilka, Malina</t>
  </si>
  <si>
    <t>Female 13</t>
  </si>
  <si>
    <t>Female 14</t>
  </si>
  <si>
    <t>Female 15</t>
  </si>
  <si>
    <t>Female</t>
  </si>
  <si>
    <t>Golosky, Gillian</t>
  </si>
  <si>
    <t>Crawford, Lauren</t>
  </si>
  <si>
    <t>January 15, 2014</t>
  </si>
  <si>
    <t>North Face Open</t>
  </si>
  <si>
    <t>X Games</t>
  </si>
  <si>
    <t>Aspen</t>
  </si>
  <si>
    <t>January 26, 2014</t>
  </si>
  <si>
    <t>Canadian Open Tour</t>
  </si>
  <si>
    <t>MSLM</t>
  </si>
  <si>
    <t>February 1, 2014</t>
  </si>
  <si>
    <t>February 2, 2014</t>
  </si>
  <si>
    <t>Canadian Open</t>
  </si>
  <si>
    <t>February 8, 2014</t>
  </si>
  <si>
    <t>Robazza, Coco</t>
  </si>
  <si>
    <t>Aspen Open</t>
  </si>
  <si>
    <t>Buttermilk</t>
  </si>
  <si>
    <t>February 21, 2014</t>
  </si>
  <si>
    <t xml:space="preserve"> Buttermilk</t>
  </si>
  <si>
    <t>TNF Open</t>
  </si>
  <si>
    <t>Breckenridge</t>
  </si>
  <si>
    <t>Copper Mtn</t>
  </si>
  <si>
    <t>OWG/ Provincials</t>
  </si>
  <si>
    <t>The North Face</t>
  </si>
  <si>
    <t>See Note</t>
  </si>
  <si>
    <t>Note:</t>
  </si>
  <si>
    <t>Provincial Championships/ Ontario Winter Games</t>
  </si>
  <si>
    <t>Mt St Louis Moontstone</t>
  </si>
  <si>
    <t>DE 11</t>
  </si>
  <si>
    <t>JA 11</t>
  </si>
  <si>
    <t>JA 12</t>
  </si>
  <si>
    <t>JA 15</t>
  </si>
  <si>
    <t>JA 26</t>
  </si>
  <si>
    <t>FE 1</t>
  </si>
  <si>
    <t>FE 2</t>
  </si>
  <si>
    <t>FE 8</t>
  </si>
  <si>
    <t>FE 21</t>
  </si>
  <si>
    <t>FE 13</t>
  </si>
  <si>
    <t>DE 8</t>
  </si>
  <si>
    <t>DE 19</t>
  </si>
  <si>
    <t>JA 8</t>
  </si>
  <si>
    <t>FE 28</t>
  </si>
  <si>
    <t>MA 2</t>
  </si>
  <si>
    <t>Le Relais</t>
  </si>
  <si>
    <t>MR 13-16</t>
  </si>
  <si>
    <t>Blue Mtn</t>
  </si>
  <si>
    <t>Whistler</t>
  </si>
  <si>
    <t>MR 10-16</t>
  </si>
  <si>
    <t>Nationals</t>
  </si>
  <si>
    <t>COP</t>
  </si>
  <si>
    <t>MR 22</t>
  </si>
  <si>
    <t>MR 23</t>
  </si>
  <si>
    <t>Stratton</t>
  </si>
  <si>
    <t>Jr. National Championships</t>
  </si>
  <si>
    <t>Lac Beauport</t>
  </si>
  <si>
    <t>Qualifiers 2</t>
  </si>
  <si>
    <t>Blue Mountain</t>
  </si>
  <si>
    <t>Finals (Open)</t>
  </si>
  <si>
    <t>Am/Jr.</t>
  </si>
  <si>
    <t>Qualifiers 1</t>
  </si>
  <si>
    <t>Winsport/CFSA Freestyle Ski Nationals</t>
  </si>
  <si>
    <t>Dew Tour Am Series</t>
  </si>
  <si>
    <t>Sun Peaks</t>
  </si>
  <si>
    <t>SS</t>
  </si>
  <si>
    <t>MR 28</t>
  </si>
  <si>
    <t>Please note: the Weighting of TNF Stratton Slopestyle Event is adjusted to a Tier 4 event based on the level of athletes</t>
  </si>
  <si>
    <t>2014 AFP World Championships</t>
  </si>
  <si>
    <t>AP 20</t>
  </si>
  <si>
    <t>0</t>
  </si>
  <si>
    <t xml:space="preserve">RPA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</si>
</sst>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</numFmts>
  <fonts count="57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sz val="11"/>
      <name val="Gotham"/>
      <family val="0"/>
    </font>
    <font>
      <b/>
      <sz val="12"/>
      <color indexed="14"/>
      <name val="Calibri"/>
      <family val="2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9"/>
      <color indexed="8"/>
      <name val="TT1Bo00"/>
      <family val="0"/>
    </font>
    <font>
      <sz val="10"/>
      <color indexed="8"/>
      <name val="Helvetica Neue"/>
      <family val="0"/>
    </font>
    <font>
      <b/>
      <i/>
      <sz val="10"/>
      <name val="Calibri"/>
      <family val="2"/>
    </font>
    <font>
      <sz val="9"/>
      <name val="Helvetica Neue"/>
      <family val="0"/>
    </font>
    <font>
      <b/>
      <sz val="9"/>
      <name val="Helvetica Neue"/>
      <family val="0"/>
    </font>
    <font>
      <b/>
      <sz val="8"/>
      <color indexed="8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Helvetica Neu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11"/>
      </right>
      <top style="thin"/>
      <bottom>
        <color indexed="63"/>
      </bottom>
    </border>
    <border>
      <left style="thin">
        <color indexed="11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>
        <color indexed="63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9" fontId="7" fillId="34" borderId="15" xfId="57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1" fontId="7" fillId="36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 vertical="top"/>
    </xf>
    <xf numFmtId="1" fontId="7" fillId="33" borderId="19" xfId="0" applyNumberFormat="1" applyFont="1" applyFill="1" applyBorder="1" applyAlignment="1">
      <alignment horizontal="center" vertical="top"/>
    </xf>
    <xf numFmtId="2" fontId="7" fillId="33" borderId="20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1" fontId="7" fillId="37" borderId="21" xfId="0" applyNumberFormat="1" applyFont="1" applyFill="1" applyBorder="1" applyAlignment="1">
      <alignment horizontal="center" vertical="top"/>
    </xf>
    <xf numFmtId="1" fontId="7" fillId="37" borderId="22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Fill="1" applyBorder="1" applyAlignment="1">
      <alignment vertical="top"/>
    </xf>
    <xf numFmtId="1" fontId="9" fillId="0" borderId="0" xfId="0" applyNumberFormat="1" applyFont="1" applyAlignment="1">
      <alignment vertical="top"/>
    </xf>
    <xf numFmtId="1" fontId="7" fillId="33" borderId="0" xfId="0" applyNumberFormat="1" applyFont="1" applyFill="1" applyBorder="1" applyAlignment="1">
      <alignment vertical="top"/>
    </xf>
    <xf numFmtId="1" fontId="13" fillId="0" borderId="0" xfId="0" applyNumberFormat="1" applyFont="1" applyAlignment="1">
      <alignment/>
    </xf>
    <xf numFmtId="1" fontId="7" fillId="0" borderId="0" xfId="0" applyNumberFormat="1" applyFont="1" applyAlignment="1">
      <alignment horizontal="center" vertical="top"/>
    </xf>
    <xf numFmtId="1" fontId="7" fillId="0" borderId="17" xfId="0" applyNumberFormat="1" applyFont="1" applyFill="1" applyBorder="1" applyAlignment="1">
      <alignment vertical="top"/>
    </xf>
    <xf numFmtId="1" fontId="9" fillId="36" borderId="23" xfId="0" applyNumberFormat="1" applyFont="1" applyFill="1" applyBorder="1" applyAlignment="1">
      <alignment/>
    </xf>
    <xf numFmtId="1" fontId="7" fillId="38" borderId="17" xfId="0" applyNumberFormat="1" applyFont="1" applyFill="1" applyBorder="1" applyAlignment="1">
      <alignment vertical="top"/>
    </xf>
    <xf numFmtId="1" fontId="7" fillId="0" borderId="24" xfId="0" applyNumberFormat="1" applyFont="1" applyFill="1" applyBorder="1" applyAlignment="1">
      <alignment vertical="top"/>
    </xf>
    <xf numFmtId="1" fontId="7" fillId="0" borderId="25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left"/>
    </xf>
    <xf numFmtId="49" fontId="9" fillId="39" borderId="26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49" fontId="9" fillId="39" borderId="14" xfId="0" applyNumberFormat="1" applyFont="1" applyFill="1" applyBorder="1" applyAlignment="1">
      <alignment horizontal="center" vertical="center" wrapText="1"/>
    </xf>
    <xf numFmtId="1" fontId="9" fillId="36" borderId="22" xfId="0" applyNumberFormat="1" applyFont="1" applyFill="1" applyBorder="1" applyAlignment="1">
      <alignment/>
    </xf>
    <xf numFmtId="1" fontId="9" fillId="40" borderId="12" xfId="0" applyNumberFormat="1" applyFont="1" applyFill="1" applyBorder="1" applyAlignment="1">
      <alignment horizontal="centerContinuous"/>
    </xf>
    <xf numFmtId="1" fontId="9" fillId="40" borderId="25" xfId="0" applyNumberFormat="1" applyFont="1" applyFill="1" applyBorder="1" applyAlignment="1">
      <alignment horizontal="center"/>
    </xf>
    <xf numFmtId="1" fontId="9" fillId="40" borderId="25" xfId="0" applyNumberFormat="1" applyFont="1" applyFill="1" applyBorder="1" applyAlignment="1">
      <alignment horizontal="centerContinuous"/>
    </xf>
    <xf numFmtId="1" fontId="15" fillId="41" borderId="23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center" vertical="top"/>
    </xf>
    <xf numFmtId="1" fontId="7" fillId="0" borderId="17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0" fontId="16" fillId="0" borderId="27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0" fontId="16" fillId="0" borderId="28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left" vertical="top"/>
    </xf>
    <xf numFmtId="1" fontId="5" fillId="42" borderId="29" xfId="0" applyNumberFormat="1" applyFont="1" applyFill="1" applyBorder="1" applyAlignment="1">
      <alignment horizontal="left"/>
    </xf>
    <xf numFmtId="1" fontId="6" fillId="42" borderId="30" xfId="0" applyNumberFormat="1" applyFont="1" applyFill="1" applyBorder="1" applyAlignment="1">
      <alignment horizontal="left"/>
    </xf>
    <xf numFmtId="1" fontId="5" fillId="42" borderId="31" xfId="0" applyNumberFormat="1" applyFont="1" applyFill="1" applyBorder="1" applyAlignment="1">
      <alignment horizontal="left"/>
    </xf>
    <xf numFmtId="1" fontId="18" fillId="42" borderId="12" xfId="0" applyNumberFormat="1" applyFont="1" applyFill="1" applyBorder="1" applyAlignment="1">
      <alignment horizontal="left"/>
    </xf>
    <xf numFmtId="1" fontId="14" fillId="42" borderId="12" xfId="0" applyNumberFormat="1" applyFont="1" applyFill="1" applyBorder="1" applyAlignment="1">
      <alignment horizontal="left"/>
    </xf>
    <xf numFmtId="1" fontId="14" fillId="42" borderId="26" xfId="0" applyNumberFormat="1" applyFont="1" applyFill="1" applyBorder="1" applyAlignment="1">
      <alignment horizontal="left"/>
    </xf>
    <xf numFmtId="1" fontId="9" fillId="36" borderId="32" xfId="0" applyNumberFormat="1" applyFont="1" applyFill="1" applyBorder="1" applyAlignment="1">
      <alignment/>
    </xf>
    <xf numFmtId="1" fontId="9" fillId="36" borderId="33" xfId="0" applyNumberFormat="1" applyFont="1" applyFill="1" applyBorder="1" applyAlignment="1">
      <alignment/>
    </xf>
    <xf numFmtId="1" fontId="15" fillId="41" borderId="32" xfId="0" applyNumberFormat="1" applyFont="1" applyFill="1" applyBorder="1" applyAlignment="1">
      <alignment horizontal="center"/>
    </xf>
    <xf numFmtId="1" fontId="9" fillId="40" borderId="15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 vertical="top"/>
    </xf>
    <xf numFmtId="1" fontId="2" fillId="38" borderId="0" xfId="0" applyNumberFormat="1" applyFont="1" applyFill="1" applyBorder="1" applyAlignment="1">
      <alignment vertical="top"/>
    </xf>
    <xf numFmtId="1" fontId="2" fillId="38" borderId="34" xfId="0" applyNumberFormat="1" applyFont="1" applyFill="1" applyBorder="1" applyAlignment="1">
      <alignment vertical="top"/>
    </xf>
    <xf numFmtId="1" fontId="2" fillId="38" borderId="35" xfId="0" applyNumberFormat="1" applyFont="1" applyFill="1" applyBorder="1" applyAlignment="1">
      <alignment vertical="top"/>
    </xf>
    <xf numFmtId="1" fontId="19" fillId="38" borderId="34" xfId="0" applyNumberFormat="1" applyFont="1" applyFill="1" applyBorder="1" applyAlignment="1">
      <alignment/>
    </xf>
    <xf numFmtId="1" fontId="20" fillId="43" borderId="35" xfId="0" applyNumberFormat="1" applyFont="1" applyFill="1" applyBorder="1" applyAlignment="1">
      <alignment vertical="top"/>
    </xf>
    <xf numFmtId="1" fontId="20" fillId="43" borderId="36" xfId="0" applyNumberFormat="1" applyFont="1" applyFill="1" applyBorder="1" applyAlignment="1">
      <alignment vertical="top"/>
    </xf>
    <xf numFmtId="1" fontId="20" fillId="43" borderId="37" xfId="0" applyNumberFormat="1" applyFont="1" applyFill="1" applyBorder="1" applyAlignment="1">
      <alignment vertical="top"/>
    </xf>
    <xf numFmtId="1" fontId="9" fillId="0" borderId="0" xfId="0" applyNumberFormat="1" applyFont="1" applyAlignment="1">
      <alignment vertical="top" wrapText="1"/>
    </xf>
    <xf numFmtId="1" fontId="1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  <xf numFmtId="1" fontId="12" fillId="33" borderId="0" xfId="0" applyNumberFormat="1" applyFont="1" applyFill="1" applyBorder="1" applyAlignment="1">
      <alignment horizontal="right" wrapText="1"/>
    </xf>
    <xf numFmtId="0" fontId="16" fillId="0" borderId="38" xfId="0" applyNumberFormat="1" applyFont="1" applyFill="1" applyBorder="1" applyAlignment="1">
      <alignment horizontal="center" wrapText="1"/>
    </xf>
    <xf numFmtId="49" fontId="16" fillId="0" borderId="38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vertical="top"/>
    </xf>
    <xf numFmtId="1" fontId="9" fillId="0" borderId="39" xfId="0" applyNumberFormat="1" applyFont="1" applyFill="1" applyBorder="1" applyAlignment="1">
      <alignment horizontal="center" vertical="top"/>
    </xf>
    <xf numFmtId="1" fontId="2" fillId="38" borderId="36" xfId="0" applyNumberFormat="1" applyFont="1" applyFill="1" applyBorder="1" applyAlignment="1">
      <alignment vertical="top"/>
    </xf>
    <xf numFmtId="1" fontId="2" fillId="38" borderId="17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2" fillId="38" borderId="40" xfId="0" applyNumberFormat="1" applyFont="1" applyFill="1" applyBorder="1" applyAlignment="1">
      <alignment vertical="top"/>
    </xf>
    <xf numFmtId="1" fontId="19" fillId="38" borderId="40" xfId="0" applyNumberFormat="1" applyFont="1" applyFill="1" applyBorder="1" applyAlignment="1">
      <alignment/>
    </xf>
    <xf numFmtId="1" fontId="20" fillId="43" borderId="40" xfId="0" applyNumberFormat="1" applyFont="1" applyFill="1" applyBorder="1" applyAlignment="1">
      <alignment vertical="top"/>
    </xf>
    <xf numFmtId="1" fontId="20" fillId="43" borderId="41" xfId="0" applyNumberFormat="1" applyFont="1" applyFill="1" applyBorder="1" applyAlignment="1">
      <alignment vertical="top"/>
    </xf>
    <xf numFmtId="2" fontId="7" fillId="33" borderId="42" xfId="0" applyNumberFormat="1" applyFont="1" applyFill="1" applyBorder="1" applyAlignment="1">
      <alignment horizontal="center" vertical="top"/>
    </xf>
    <xf numFmtId="1" fontId="7" fillId="33" borderId="43" xfId="0" applyNumberFormat="1" applyFont="1" applyFill="1" applyBorder="1" applyAlignment="1">
      <alignment horizontal="center" vertical="top"/>
    </xf>
    <xf numFmtId="1" fontId="7" fillId="37" borderId="44" xfId="0" applyNumberFormat="1" applyFont="1" applyFill="1" applyBorder="1" applyAlignment="1">
      <alignment horizontal="center" vertical="top"/>
    </xf>
    <xf numFmtId="1" fontId="7" fillId="37" borderId="45" xfId="0" applyNumberFormat="1" applyFont="1" applyFill="1" applyBorder="1" applyAlignment="1">
      <alignment horizontal="center" vertical="top"/>
    </xf>
    <xf numFmtId="2" fontId="7" fillId="33" borderId="46" xfId="0" applyNumberFormat="1" applyFont="1" applyFill="1" applyBorder="1" applyAlignment="1">
      <alignment horizontal="center" vertical="top"/>
    </xf>
    <xf numFmtId="1" fontId="7" fillId="33" borderId="47" xfId="0" applyNumberFormat="1" applyFont="1" applyFill="1" applyBorder="1" applyAlignment="1">
      <alignment horizontal="center" vertical="top"/>
    </xf>
    <xf numFmtId="1" fontId="7" fillId="37" borderId="48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1" fontId="2" fillId="38" borderId="37" xfId="0" applyNumberFormat="1" applyFont="1" applyFill="1" applyBorder="1" applyAlignment="1">
      <alignment vertical="top"/>
    </xf>
    <xf numFmtId="1" fontId="8" fillId="33" borderId="0" xfId="0" applyNumberFormat="1" applyFont="1" applyFill="1" applyBorder="1" applyAlignment="1">
      <alignment horizontal="left"/>
    </xf>
    <xf numFmtId="1" fontId="10" fillId="0" borderId="24" xfId="0" applyNumberFormat="1" applyFont="1" applyBorder="1" applyAlignment="1">
      <alignment vertical="top"/>
    </xf>
    <xf numFmtId="1" fontId="10" fillId="0" borderId="0" xfId="0" applyNumberFormat="1" applyFont="1" applyAlignment="1">
      <alignment vertical="top"/>
    </xf>
    <xf numFmtId="49" fontId="24" fillId="0" borderId="49" xfId="0" applyNumberFormat="1" applyFont="1" applyBorder="1" applyAlignment="1">
      <alignment horizontal="center" wrapText="1"/>
    </xf>
    <xf numFmtId="49" fontId="24" fillId="0" borderId="50" xfId="0" applyNumberFormat="1" applyFont="1" applyBorder="1" applyAlignment="1">
      <alignment horizontal="center"/>
    </xf>
    <xf numFmtId="49" fontId="24" fillId="0" borderId="51" xfId="0" applyNumberFormat="1" applyFont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74" fontId="11" fillId="33" borderId="11" xfId="0" applyNumberFormat="1" applyFont="1" applyFill="1" applyBorder="1" applyAlignment="1">
      <alignment horizontal="left"/>
    </xf>
    <xf numFmtId="1" fontId="7" fillId="36" borderId="24" xfId="0" applyNumberFormat="1" applyFont="1" applyFill="1" applyBorder="1" applyAlignment="1">
      <alignment vertical="top"/>
    </xf>
    <xf numFmtId="1" fontId="7" fillId="36" borderId="19" xfId="0" applyNumberFormat="1" applyFont="1" applyFill="1" applyBorder="1" applyAlignment="1">
      <alignment horizontal="center" vertical="top"/>
    </xf>
    <xf numFmtId="1" fontId="7" fillId="36" borderId="22" xfId="0" applyNumberFormat="1" applyFont="1" applyFill="1" applyBorder="1" applyAlignment="1">
      <alignment horizontal="center" vertical="top"/>
    </xf>
    <xf numFmtId="1" fontId="7" fillId="36" borderId="17" xfId="0" applyNumberFormat="1" applyFont="1" applyFill="1" applyBorder="1" applyAlignment="1">
      <alignment horizontal="center" vertical="top"/>
    </xf>
    <xf numFmtId="1" fontId="7" fillId="36" borderId="17" xfId="0" applyNumberFormat="1" applyFont="1" applyFill="1" applyBorder="1" applyAlignment="1">
      <alignment horizontal="right" vertical="top"/>
    </xf>
    <xf numFmtId="1" fontId="7" fillId="33" borderId="17" xfId="0" applyNumberFormat="1" applyFont="1" applyFill="1" applyBorder="1" applyAlignment="1">
      <alignment horizontal="right" vertical="top"/>
    </xf>
    <xf numFmtId="1" fontId="7" fillId="33" borderId="24" xfId="0" applyNumberFormat="1" applyFont="1" applyFill="1" applyBorder="1" applyAlignment="1">
      <alignment vertical="top"/>
    </xf>
    <xf numFmtId="0" fontId="11" fillId="44" borderId="0" xfId="0" applyFont="1" applyFill="1" applyBorder="1" applyAlignment="1">
      <alignment horizontal="center"/>
    </xf>
    <xf numFmtId="0" fontId="12" fillId="44" borderId="0" xfId="0" applyFont="1" applyFill="1" applyBorder="1" applyAlignment="1">
      <alignment horizontal="left"/>
    </xf>
    <xf numFmtId="1" fontId="6" fillId="42" borderId="12" xfId="0" applyNumberFormat="1" applyFont="1" applyFill="1" applyBorder="1" applyAlignment="1">
      <alignment horizontal="left"/>
    </xf>
    <xf numFmtId="1" fontId="9" fillId="36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left"/>
    </xf>
    <xf numFmtId="174" fontId="11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85725</xdr:rowOff>
    </xdr:to>
    <xdr:pic>
      <xdr:nvPicPr>
        <xdr:cNvPr id="2" name="Picture 1" descr="clip_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152400</xdr:rowOff>
    </xdr:to>
    <xdr:pic>
      <xdr:nvPicPr>
        <xdr:cNvPr id="2" name="Picture 1" descr="clip_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9525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57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904875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857250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857250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161925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857250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76200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866775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47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171450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857250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38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6</xdr:row>
      <xdr:rowOff>152400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857250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85725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847725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6</xdr:row>
      <xdr:rowOff>9525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847725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104775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847725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104775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847725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3"/>
  <sheetViews>
    <sheetView showGridLines="0" tabSelected="1" zoomScalePageLayoutView="0" workbookViewId="0" topLeftCell="A1">
      <pane xSplit="2" topLeftCell="L1" activePane="topRight" state="frozen"/>
      <selection pane="topLeft" activeCell="A1" sqref="A1"/>
      <selection pane="topRight" activeCell="R28" sqref="R28"/>
    </sheetView>
  </sheetViews>
  <sheetFormatPr defaultColWidth="17.69921875" defaultRowHeight="19.5" customHeight="1"/>
  <cols>
    <col min="1" max="1" width="17.19921875" style="23" customWidth="1"/>
    <col min="2" max="2" width="1" style="23" customWidth="1"/>
    <col min="3" max="3" width="4.296875" style="23" customWidth="1"/>
    <col min="4" max="4" width="5.296875" style="28" customWidth="1"/>
    <col min="5" max="7" width="5.5" style="23" customWidth="1"/>
    <col min="8" max="8" width="7.5" style="23" customWidth="1"/>
    <col min="9" max="9" width="1.203125" style="23" customWidth="1"/>
    <col min="10" max="10" width="7.5" style="24" customWidth="1"/>
    <col min="11" max="11" width="8.5" style="24" customWidth="1"/>
    <col min="12" max="12" width="7.5" style="24" customWidth="1"/>
    <col min="13" max="13" width="8.19921875" style="24" customWidth="1"/>
    <col min="14" max="30" width="7.5" style="24" customWidth="1"/>
    <col min="31" max="31" width="7.5" style="0" customWidth="1"/>
    <col min="32" max="32" width="7.5" style="24" customWidth="1"/>
    <col min="33" max="16384" width="17.69921875" style="23" customWidth="1"/>
  </cols>
  <sheetData>
    <row r="1" spans="1:31" ht="15" customHeight="1" thickBot="1">
      <c r="A1" s="25"/>
      <c r="B1" s="25"/>
      <c r="C1" s="25"/>
      <c r="D1" s="53" t="s">
        <v>10</v>
      </c>
      <c r="J1" s="82">
        <v>2013</v>
      </c>
      <c r="K1" s="81"/>
      <c r="L1" s="81"/>
      <c r="M1" s="82">
        <v>2014</v>
      </c>
      <c r="AE1" s="102"/>
    </row>
    <row r="2" spans="1:32" s="74" customFormat="1" ht="24" customHeight="1">
      <c r="A2" s="72"/>
      <c r="B2" s="72"/>
      <c r="C2" s="72"/>
      <c r="D2" s="73"/>
      <c r="I2" s="75"/>
      <c r="J2" s="76" t="s">
        <v>81</v>
      </c>
      <c r="K2" s="77" t="s">
        <v>30</v>
      </c>
      <c r="L2" s="77" t="s">
        <v>37</v>
      </c>
      <c r="M2" s="77" t="s">
        <v>37</v>
      </c>
      <c r="N2" s="77" t="s">
        <v>40</v>
      </c>
      <c r="O2" s="77" t="s">
        <v>40</v>
      </c>
      <c r="P2" s="77" t="s">
        <v>29</v>
      </c>
      <c r="Q2" s="77" t="s">
        <v>67</v>
      </c>
      <c r="R2" s="77" t="s">
        <v>74</v>
      </c>
      <c r="S2" s="77" t="s">
        <v>74</v>
      </c>
      <c r="T2" s="77" t="s">
        <v>40</v>
      </c>
      <c r="U2" s="77" t="s">
        <v>77</v>
      </c>
      <c r="V2" s="77" t="s">
        <v>29</v>
      </c>
      <c r="W2" s="77" t="s">
        <v>84</v>
      </c>
      <c r="X2" s="77" t="s">
        <v>84</v>
      </c>
      <c r="Y2" s="77" t="s">
        <v>44</v>
      </c>
      <c r="Z2" s="77" t="s">
        <v>44</v>
      </c>
      <c r="AA2" s="77" t="s">
        <v>46</v>
      </c>
      <c r="AB2" s="77" t="s">
        <v>46</v>
      </c>
      <c r="AC2" s="77" t="s">
        <v>110</v>
      </c>
      <c r="AD2" s="77" t="s">
        <v>110</v>
      </c>
      <c r="AE2" s="103" t="s">
        <v>123</v>
      </c>
      <c r="AF2" s="77" t="s">
        <v>47</v>
      </c>
    </row>
    <row r="3" spans="1:32" ht="15" customHeight="1">
      <c r="A3" s="54" t="s">
        <v>50</v>
      </c>
      <c r="B3" s="55"/>
      <c r="C3" s="117"/>
      <c r="D3" s="56" t="s">
        <v>48</v>
      </c>
      <c r="E3" s="57"/>
      <c r="F3" s="58"/>
      <c r="G3" s="58"/>
      <c r="H3" s="59"/>
      <c r="I3" s="43"/>
      <c r="J3" s="49" t="s">
        <v>83</v>
      </c>
      <c r="K3" s="50" t="s">
        <v>82</v>
      </c>
      <c r="L3" s="50" t="s">
        <v>83</v>
      </c>
      <c r="M3" s="50" t="s">
        <v>82</v>
      </c>
      <c r="N3" s="50" t="s">
        <v>39</v>
      </c>
      <c r="O3" s="50" t="s">
        <v>39</v>
      </c>
      <c r="P3" s="50" t="s">
        <v>108</v>
      </c>
      <c r="Q3" s="50" t="s">
        <v>68</v>
      </c>
      <c r="R3" s="50" t="s">
        <v>71</v>
      </c>
      <c r="S3" s="50" t="s">
        <v>71</v>
      </c>
      <c r="T3" s="50" t="s">
        <v>42</v>
      </c>
      <c r="U3" s="50" t="s">
        <v>80</v>
      </c>
      <c r="V3" s="50" t="s">
        <v>114</v>
      </c>
      <c r="W3" s="50" t="s">
        <v>39</v>
      </c>
      <c r="X3" s="50" t="s">
        <v>39</v>
      </c>
      <c r="Y3" s="50" t="s">
        <v>105</v>
      </c>
      <c r="Z3" s="50" t="s">
        <v>105</v>
      </c>
      <c r="AA3" s="50" t="s">
        <v>107</v>
      </c>
      <c r="AB3" s="50" t="s">
        <v>107</v>
      </c>
      <c r="AC3" s="50" t="s">
        <v>111</v>
      </c>
      <c r="AD3" s="50" t="s">
        <v>111</v>
      </c>
      <c r="AE3" s="104" t="s">
        <v>124</v>
      </c>
      <c r="AF3" s="50" t="s">
        <v>108</v>
      </c>
    </row>
    <row r="4" spans="1:32" ht="15" customHeight="1">
      <c r="A4" s="30"/>
      <c r="B4" s="38"/>
      <c r="C4" s="118" t="s">
        <v>131</v>
      </c>
      <c r="D4" s="42" t="s">
        <v>9</v>
      </c>
      <c r="E4" s="39" t="s">
        <v>35</v>
      </c>
      <c r="F4" s="40" t="s">
        <v>35</v>
      </c>
      <c r="G4" s="41" t="s">
        <v>35</v>
      </c>
      <c r="H4" s="42" t="s">
        <v>11</v>
      </c>
      <c r="I4" s="43"/>
      <c r="J4" s="49" t="s">
        <v>100</v>
      </c>
      <c r="K4" s="50" t="s">
        <v>90</v>
      </c>
      <c r="L4" s="50" t="s">
        <v>101</v>
      </c>
      <c r="M4" s="50" t="s">
        <v>102</v>
      </c>
      <c r="N4" s="50" t="s">
        <v>91</v>
      </c>
      <c r="O4" s="50" t="s">
        <v>92</v>
      </c>
      <c r="P4" s="50" t="s">
        <v>93</v>
      </c>
      <c r="Q4" s="50" t="s">
        <v>94</v>
      </c>
      <c r="R4" s="50" t="s">
        <v>95</v>
      </c>
      <c r="S4" s="50" t="s">
        <v>96</v>
      </c>
      <c r="T4" s="50" t="s">
        <v>97</v>
      </c>
      <c r="U4" s="50" t="s">
        <v>98</v>
      </c>
      <c r="V4" s="50" t="s">
        <v>99</v>
      </c>
      <c r="W4" s="50" t="s">
        <v>103</v>
      </c>
      <c r="X4" s="50" t="s">
        <v>104</v>
      </c>
      <c r="Y4" s="50" t="s">
        <v>106</v>
      </c>
      <c r="Z4" s="50" t="s">
        <v>106</v>
      </c>
      <c r="AA4" s="50" t="s">
        <v>109</v>
      </c>
      <c r="AB4" s="50" t="s">
        <v>109</v>
      </c>
      <c r="AC4" s="50" t="s">
        <v>112</v>
      </c>
      <c r="AD4" s="50" t="s">
        <v>113</v>
      </c>
      <c r="AE4" s="104" t="s">
        <v>126</v>
      </c>
      <c r="AF4" s="50" t="s">
        <v>129</v>
      </c>
    </row>
    <row r="5" spans="1:32" ht="15" customHeight="1" thickBot="1">
      <c r="A5" s="60" t="s">
        <v>13</v>
      </c>
      <c r="B5" s="61"/>
      <c r="C5" s="118" t="s">
        <v>3</v>
      </c>
      <c r="D5" s="62" t="s">
        <v>3</v>
      </c>
      <c r="E5" s="48" t="s">
        <v>7</v>
      </c>
      <c r="F5" s="63" t="s">
        <v>6</v>
      </c>
      <c r="G5" s="63" t="s">
        <v>36</v>
      </c>
      <c r="H5" s="62" t="s">
        <v>12</v>
      </c>
      <c r="I5" s="43"/>
      <c r="J5" s="51" t="s">
        <v>21</v>
      </c>
      <c r="K5" s="52" t="s">
        <v>32</v>
      </c>
      <c r="L5" s="52" t="s">
        <v>32</v>
      </c>
      <c r="M5" s="52" t="s">
        <v>32</v>
      </c>
      <c r="N5" s="52" t="s">
        <v>21</v>
      </c>
      <c r="O5" s="52" t="s">
        <v>32</v>
      </c>
      <c r="P5" s="52" t="s">
        <v>32</v>
      </c>
      <c r="Q5" s="52" t="s">
        <v>32</v>
      </c>
      <c r="R5" s="52" t="s">
        <v>21</v>
      </c>
      <c r="S5" s="52" t="s">
        <v>32</v>
      </c>
      <c r="T5" s="52" t="s">
        <v>32</v>
      </c>
      <c r="U5" s="52" t="s">
        <v>32</v>
      </c>
      <c r="V5" s="52" t="s">
        <v>32</v>
      </c>
      <c r="W5" s="52" t="s">
        <v>21</v>
      </c>
      <c r="X5" s="52" t="s">
        <v>32</v>
      </c>
      <c r="Y5" s="52" t="s">
        <v>32</v>
      </c>
      <c r="Z5" s="52" t="s">
        <v>45</v>
      </c>
      <c r="AA5" s="52" t="s">
        <v>32</v>
      </c>
      <c r="AB5" s="52" t="s">
        <v>21</v>
      </c>
      <c r="AC5" s="52" t="s">
        <v>21</v>
      </c>
      <c r="AD5" s="52" t="s">
        <v>32</v>
      </c>
      <c r="AE5" s="105" t="s">
        <v>32</v>
      </c>
      <c r="AF5" s="52" t="s">
        <v>32</v>
      </c>
    </row>
    <row r="6" spans="1:32" s="27" customFormat="1" ht="15" customHeight="1">
      <c r="A6" s="65" t="s">
        <v>51</v>
      </c>
      <c r="B6" s="31"/>
      <c r="C6" s="31">
        <v>1</v>
      </c>
      <c r="D6" s="44">
        <v>1</v>
      </c>
      <c r="E6" s="64">
        <v>1600</v>
      </c>
      <c r="F6" s="64">
        <v>1471.586554253805</v>
      </c>
      <c r="G6" s="64">
        <v>1395.3488372093022</v>
      </c>
      <c r="H6" s="44">
        <v>4466.935391463107</v>
      </c>
      <c r="I6" s="26"/>
      <c r="J6" s="45">
        <v>0</v>
      </c>
      <c r="K6" s="45">
        <v>1395.3488372093022</v>
      </c>
      <c r="L6" s="45">
        <v>1600</v>
      </c>
      <c r="M6" s="45">
        <v>0</v>
      </c>
      <c r="N6" s="45">
        <v>0</v>
      </c>
      <c r="O6" s="32">
        <v>0</v>
      </c>
      <c r="P6" s="32">
        <v>0</v>
      </c>
      <c r="Q6" s="32">
        <v>1471.586554253805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</row>
    <row r="7" spans="1:32" s="27" customFormat="1" ht="15">
      <c r="A7" s="66" t="s">
        <v>52</v>
      </c>
      <c r="B7" s="31"/>
      <c r="C7" s="31">
        <v>2</v>
      </c>
      <c r="D7" s="44">
        <v>2</v>
      </c>
      <c r="E7" s="64">
        <v>1600</v>
      </c>
      <c r="F7" s="64">
        <v>1300.4566210045664</v>
      </c>
      <c r="G7" s="64">
        <v>1244.73381846036</v>
      </c>
      <c r="H7" s="44">
        <v>4145.190439464926</v>
      </c>
      <c r="I7" s="26"/>
      <c r="J7" s="45">
        <v>0</v>
      </c>
      <c r="K7" s="45">
        <v>882.5581395348838</v>
      </c>
      <c r="L7" s="45">
        <v>1300.4566210045664</v>
      </c>
      <c r="M7" s="45">
        <v>326.2350552673133</v>
      </c>
      <c r="N7" s="45">
        <v>0</v>
      </c>
      <c r="O7" s="32">
        <v>0</v>
      </c>
      <c r="P7" s="32">
        <v>848.936170212766</v>
      </c>
      <c r="Q7" s="32">
        <v>0</v>
      </c>
      <c r="R7" s="32">
        <v>0</v>
      </c>
      <c r="S7" s="32">
        <v>0</v>
      </c>
      <c r="T7" s="32">
        <v>0</v>
      </c>
      <c r="U7" s="32">
        <v>1244.73381846036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700</v>
      </c>
      <c r="AB7" s="32">
        <v>489.8016997167138</v>
      </c>
      <c r="AC7" s="32">
        <v>0</v>
      </c>
      <c r="AD7" s="32">
        <v>0</v>
      </c>
      <c r="AE7" s="32">
        <v>0</v>
      </c>
      <c r="AF7" s="29">
        <v>1600</v>
      </c>
    </row>
    <row r="8" spans="1:32" s="27" customFormat="1" ht="15">
      <c r="A8" s="68" t="s">
        <v>53</v>
      </c>
      <c r="B8" s="31"/>
      <c r="C8" s="31">
        <v>3</v>
      </c>
      <c r="D8" s="44">
        <v>3</v>
      </c>
      <c r="E8" s="64">
        <v>1214.3623132899272</v>
      </c>
      <c r="F8" s="64">
        <v>823.4042553191489</v>
      </c>
      <c r="G8" s="64">
        <v>587.473903966597</v>
      </c>
      <c r="H8" s="44">
        <v>2625.2404725756733</v>
      </c>
      <c r="I8" s="26"/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32">
        <v>0</v>
      </c>
      <c r="P8" s="32">
        <v>823.4042553191489</v>
      </c>
      <c r="Q8" s="32">
        <v>0</v>
      </c>
      <c r="R8" s="32">
        <v>205.11627906976742</v>
      </c>
      <c r="S8" s="32">
        <v>587.473903966597</v>
      </c>
      <c r="T8" s="32">
        <v>0</v>
      </c>
      <c r="U8" s="32">
        <v>1214.3623132899272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29">
        <v>0</v>
      </c>
    </row>
    <row r="9" spans="1:32" s="27" customFormat="1" ht="15">
      <c r="A9" s="67" t="s">
        <v>56</v>
      </c>
      <c r="B9" s="31"/>
      <c r="C9" s="31">
        <v>4</v>
      </c>
      <c r="D9" s="44">
        <v>4</v>
      </c>
      <c r="E9" s="64">
        <v>930.5008368739541</v>
      </c>
      <c r="F9" s="64">
        <v>679.4666666666666</v>
      </c>
      <c r="G9" s="64">
        <v>661.3047363717604</v>
      </c>
      <c r="H9" s="44">
        <v>2271.2722399123813</v>
      </c>
      <c r="I9" s="26"/>
      <c r="J9" s="45">
        <v>543.75</v>
      </c>
      <c r="K9" s="45">
        <v>0</v>
      </c>
      <c r="L9" s="45">
        <v>0</v>
      </c>
      <c r="M9" s="45">
        <v>0</v>
      </c>
      <c r="N9" s="45">
        <v>500</v>
      </c>
      <c r="O9" s="32">
        <v>500</v>
      </c>
      <c r="P9" s="32">
        <v>0</v>
      </c>
      <c r="Q9" s="32">
        <v>0</v>
      </c>
      <c r="R9" s="32">
        <v>480.23255813953483</v>
      </c>
      <c r="S9" s="32">
        <v>203.13152400835074</v>
      </c>
      <c r="T9" s="32">
        <v>427.860696517413</v>
      </c>
      <c r="U9" s="32">
        <v>0</v>
      </c>
      <c r="V9" s="32">
        <v>661.3047363717604</v>
      </c>
      <c r="W9" s="32">
        <v>526.0483870967741</v>
      </c>
      <c r="X9" s="32">
        <v>550</v>
      </c>
      <c r="Y9" s="32">
        <v>0</v>
      </c>
      <c r="Z9" s="32">
        <v>0</v>
      </c>
      <c r="AA9" s="32">
        <v>500</v>
      </c>
      <c r="AB9" s="32">
        <v>559.2067988668555</v>
      </c>
      <c r="AC9" s="32">
        <v>621.8181818181819</v>
      </c>
      <c r="AD9" s="32">
        <v>679.4666666666666</v>
      </c>
      <c r="AE9" s="32">
        <v>241.86991869918697</v>
      </c>
      <c r="AF9" s="29">
        <v>930.5008368739541</v>
      </c>
    </row>
    <row r="10" spans="1:32" s="27" customFormat="1" ht="15">
      <c r="A10" s="66" t="s">
        <v>63</v>
      </c>
      <c r="B10" s="31"/>
      <c r="C10" s="31">
        <v>5</v>
      </c>
      <c r="D10" s="44">
        <v>5</v>
      </c>
      <c r="E10" s="64">
        <v>550</v>
      </c>
      <c r="F10" s="64">
        <v>503.78151260504205</v>
      </c>
      <c r="G10" s="64">
        <v>500</v>
      </c>
      <c r="H10" s="44">
        <v>1553.781512605042</v>
      </c>
      <c r="I10" s="26"/>
      <c r="J10" s="45">
        <v>0</v>
      </c>
      <c r="K10" s="45">
        <v>0</v>
      </c>
      <c r="L10" s="45">
        <v>0</v>
      </c>
      <c r="M10" s="45">
        <v>0</v>
      </c>
      <c r="N10" s="45">
        <v>463.6015325670498</v>
      </c>
      <c r="O10" s="32">
        <v>464.80743691899073</v>
      </c>
      <c r="P10" s="32">
        <v>0</v>
      </c>
      <c r="Q10" s="32">
        <v>0</v>
      </c>
      <c r="R10" s="32">
        <v>416.74418604651163</v>
      </c>
      <c r="S10" s="32">
        <v>292.27557411273483</v>
      </c>
      <c r="T10" s="32">
        <v>500</v>
      </c>
      <c r="U10" s="32">
        <v>0</v>
      </c>
      <c r="V10" s="32">
        <v>0</v>
      </c>
      <c r="W10" s="32">
        <v>550</v>
      </c>
      <c r="X10" s="32">
        <v>503.78151260504205</v>
      </c>
      <c r="Y10" s="32">
        <v>0</v>
      </c>
      <c r="Z10" s="32">
        <v>0</v>
      </c>
      <c r="AA10" s="32">
        <v>436.64383561643837</v>
      </c>
      <c r="AB10" s="32">
        <v>333.14447592067984</v>
      </c>
      <c r="AC10" s="32">
        <v>0</v>
      </c>
      <c r="AD10" s="32">
        <v>0</v>
      </c>
      <c r="AE10" s="32">
        <v>0</v>
      </c>
      <c r="AF10" s="29">
        <v>0</v>
      </c>
    </row>
    <row r="11" spans="1:32" s="27" customFormat="1" ht="15">
      <c r="A11" s="67" t="s">
        <v>55</v>
      </c>
      <c r="B11" s="31"/>
      <c r="C11" s="31">
        <v>6</v>
      </c>
      <c r="D11" s="44">
        <v>6</v>
      </c>
      <c r="E11" s="64">
        <v>543.75</v>
      </c>
      <c r="F11" s="64">
        <v>502.09677419354847</v>
      </c>
      <c r="G11" s="64">
        <v>488.3597883597884</v>
      </c>
      <c r="H11" s="44">
        <v>1534.2065625533369</v>
      </c>
      <c r="I11" s="26"/>
      <c r="J11" s="45">
        <v>543.75</v>
      </c>
      <c r="K11" s="45">
        <v>0</v>
      </c>
      <c r="L11" s="45">
        <v>0</v>
      </c>
      <c r="M11" s="45">
        <v>0</v>
      </c>
      <c r="N11" s="45">
        <v>332.0561941251596</v>
      </c>
      <c r="O11" s="32">
        <v>398.40637450199205</v>
      </c>
      <c r="P11" s="32">
        <v>0</v>
      </c>
      <c r="Q11" s="32">
        <v>0</v>
      </c>
      <c r="R11" s="32">
        <v>395.5813953488372</v>
      </c>
      <c r="S11" s="32">
        <v>340.5010438413361</v>
      </c>
      <c r="T11" s="32">
        <v>0</v>
      </c>
      <c r="U11" s="32">
        <v>0</v>
      </c>
      <c r="V11" s="32">
        <v>0</v>
      </c>
      <c r="W11" s="32">
        <v>502.09677419354847</v>
      </c>
      <c r="X11" s="32">
        <v>432.4729891956783</v>
      </c>
      <c r="Y11" s="32">
        <v>488.3597883597884</v>
      </c>
      <c r="Z11" s="32">
        <v>0</v>
      </c>
      <c r="AA11" s="32">
        <v>0</v>
      </c>
      <c r="AB11" s="32">
        <v>341.07648725212465</v>
      </c>
      <c r="AC11" s="32">
        <v>0</v>
      </c>
      <c r="AD11" s="32">
        <v>0</v>
      </c>
      <c r="AE11" s="32">
        <v>0</v>
      </c>
      <c r="AF11" s="29">
        <v>0</v>
      </c>
    </row>
    <row r="12" spans="1:32" s="27" customFormat="1" ht="15">
      <c r="A12" s="66" t="s">
        <v>54</v>
      </c>
      <c r="B12" s="31"/>
      <c r="C12" s="31">
        <v>7</v>
      </c>
      <c r="D12" s="44">
        <v>7</v>
      </c>
      <c r="E12" s="111">
        <v>505</v>
      </c>
      <c r="F12" s="111">
        <v>490</v>
      </c>
      <c r="G12" s="111">
        <v>434</v>
      </c>
      <c r="H12" s="44">
        <v>1429</v>
      </c>
      <c r="I12" s="26"/>
      <c r="J12" s="45">
        <v>0</v>
      </c>
      <c r="K12" s="45">
        <v>0</v>
      </c>
      <c r="L12" s="113">
        <v>0</v>
      </c>
      <c r="M12" s="113">
        <v>0</v>
      </c>
      <c r="N12" s="112">
        <v>490</v>
      </c>
      <c r="O12" s="108">
        <v>382</v>
      </c>
      <c r="P12" s="114">
        <v>0</v>
      </c>
      <c r="Q12" s="114">
        <v>0</v>
      </c>
      <c r="R12" s="108">
        <v>505</v>
      </c>
      <c r="S12" s="108">
        <v>434</v>
      </c>
      <c r="T12" s="114">
        <v>0</v>
      </c>
      <c r="U12" s="114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311.64383561643837</v>
      </c>
      <c r="AB12" s="32">
        <v>350.99150141643054</v>
      </c>
      <c r="AC12" s="32">
        <v>0</v>
      </c>
      <c r="AD12" s="32">
        <v>0</v>
      </c>
      <c r="AE12" s="32">
        <v>401.2195121951219</v>
      </c>
      <c r="AF12" s="29">
        <v>0</v>
      </c>
    </row>
    <row r="13" spans="1:32" s="27" customFormat="1" ht="15">
      <c r="A13" s="67" t="s">
        <v>57</v>
      </c>
      <c r="B13" s="31"/>
      <c r="C13" s="31">
        <v>8</v>
      </c>
      <c r="D13" s="44">
        <v>8</v>
      </c>
      <c r="E13" s="64">
        <v>479.03225806451616</v>
      </c>
      <c r="F13" s="64">
        <v>369.7318007662835</v>
      </c>
      <c r="G13" s="64">
        <v>339.96683250414594</v>
      </c>
      <c r="H13" s="44">
        <v>1188.7308913349457</v>
      </c>
      <c r="I13" s="26"/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339.96683250414594</v>
      </c>
      <c r="U13" s="32">
        <v>0</v>
      </c>
      <c r="V13" s="32">
        <v>0</v>
      </c>
      <c r="W13" s="32">
        <v>479.03225806451616</v>
      </c>
      <c r="X13" s="32">
        <v>107.62304921968789</v>
      </c>
      <c r="Y13" s="32">
        <v>0</v>
      </c>
      <c r="Z13" s="32">
        <v>0</v>
      </c>
      <c r="AA13" s="32">
        <v>169.5205479452055</v>
      </c>
      <c r="AB13" s="32">
        <v>369.7318007662835</v>
      </c>
      <c r="AC13" s="32">
        <v>0</v>
      </c>
      <c r="AD13" s="101">
        <v>0</v>
      </c>
      <c r="AE13" s="32">
        <v>0</v>
      </c>
      <c r="AF13" s="29">
        <v>0</v>
      </c>
    </row>
    <row r="14" spans="1:32" s="27" customFormat="1" ht="15">
      <c r="A14" s="69" t="s">
        <v>64</v>
      </c>
      <c r="B14" s="31"/>
      <c r="C14" s="31">
        <v>9</v>
      </c>
      <c r="D14" s="44">
        <v>9</v>
      </c>
      <c r="E14" s="64">
        <v>374.20178799489145</v>
      </c>
      <c r="F14" s="64">
        <v>351.2903225806452</v>
      </c>
      <c r="G14" s="64">
        <v>167.04681872749103</v>
      </c>
      <c r="H14" s="44">
        <v>892.5389293030275</v>
      </c>
      <c r="I14" s="26"/>
      <c r="J14" s="45">
        <v>0</v>
      </c>
      <c r="K14" s="45">
        <v>0</v>
      </c>
      <c r="L14" s="45">
        <v>0</v>
      </c>
      <c r="M14" s="45">
        <v>0</v>
      </c>
      <c r="N14" s="45">
        <v>374.20178799489145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41.45936981757877</v>
      </c>
      <c r="U14" s="32">
        <v>0</v>
      </c>
      <c r="V14" s="32">
        <v>0</v>
      </c>
      <c r="W14" s="32">
        <v>351.2903225806452</v>
      </c>
      <c r="X14" s="32">
        <v>167.04681872749103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101">
        <v>0</v>
      </c>
      <c r="AE14" s="32">
        <v>0</v>
      </c>
      <c r="AF14" s="29">
        <v>0</v>
      </c>
    </row>
    <row r="15" spans="1:32" s="27" customFormat="1" ht="15">
      <c r="A15" s="71" t="s">
        <v>76</v>
      </c>
      <c r="B15" s="31"/>
      <c r="C15" s="31">
        <v>10</v>
      </c>
      <c r="D15" s="44">
        <v>10</v>
      </c>
      <c r="E15" s="64">
        <v>373.13432835820896</v>
      </c>
      <c r="F15" s="64">
        <v>247.67596281540506</v>
      </c>
      <c r="G15" s="64">
        <v>206.66266506602645</v>
      </c>
      <c r="H15" s="44">
        <v>827.4729562396404</v>
      </c>
      <c r="I15" s="26"/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32">
        <v>247.67596281540506</v>
      </c>
      <c r="P15" s="32">
        <v>0</v>
      </c>
      <c r="Q15" s="32">
        <v>0</v>
      </c>
      <c r="R15" s="32">
        <v>0</v>
      </c>
      <c r="S15" s="32">
        <v>0</v>
      </c>
      <c r="T15" s="32">
        <v>373.13432835820896</v>
      </c>
      <c r="U15" s="32">
        <v>0</v>
      </c>
      <c r="V15" s="32">
        <v>0</v>
      </c>
      <c r="W15" s="32">
        <v>0</v>
      </c>
      <c r="X15" s="32">
        <v>206.66266506602645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101">
        <v>0</v>
      </c>
      <c r="AE15" s="32">
        <v>0</v>
      </c>
      <c r="AF15" s="29">
        <v>0</v>
      </c>
    </row>
    <row r="16" spans="1:32" s="27" customFormat="1" ht="15">
      <c r="A16" s="71" t="s">
        <v>59</v>
      </c>
      <c r="B16" s="31"/>
      <c r="C16" s="31">
        <v>11</v>
      </c>
      <c r="D16" s="44">
        <v>11</v>
      </c>
      <c r="E16" s="64">
        <v>0</v>
      </c>
      <c r="F16" s="64">
        <v>0</v>
      </c>
      <c r="G16" s="64">
        <v>0</v>
      </c>
      <c r="H16" s="44">
        <v>0</v>
      </c>
      <c r="I16" s="26"/>
      <c r="J16" s="45" t="s">
        <v>130</v>
      </c>
      <c r="K16" s="45">
        <v>0</v>
      </c>
      <c r="L16" s="45">
        <v>0</v>
      </c>
      <c r="M16" s="45">
        <v>0</v>
      </c>
      <c r="N16" s="45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101">
        <v>0</v>
      </c>
      <c r="AE16" s="32">
        <v>0</v>
      </c>
      <c r="AF16" s="29">
        <v>0</v>
      </c>
    </row>
    <row r="17" spans="1:32" s="27" customFormat="1" ht="15">
      <c r="A17" s="70" t="s">
        <v>60</v>
      </c>
      <c r="B17" s="31"/>
      <c r="C17" s="31">
        <v>11</v>
      </c>
      <c r="D17" s="44">
        <v>11</v>
      </c>
      <c r="E17" s="64">
        <v>0</v>
      </c>
      <c r="F17" s="64">
        <v>0</v>
      </c>
      <c r="G17" s="64">
        <v>0</v>
      </c>
      <c r="H17" s="44">
        <v>0</v>
      </c>
      <c r="I17" s="26"/>
      <c r="J17" s="45" t="s">
        <v>130</v>
      </c>
      <c r="K17" s="45">
        <v>0</v>
      </c>
      <c r="L17" s="45">
        <v>0</v>
      </c>
      <c r="M17" s="45">
        <v>0</v>
      </c>
      <c r="N17" s="45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101">
        <v>0</v>
      </c>
      <c r="AE17" s="32">
        <v>0</v>
      </c>
      <c r="AF17" s="29">
        <v>0</v>
      </c>
    </row>
    <row r="18" spans="1:32" s="27" customFormat="1" ht="15">
      <c r="A18" s="71" t="s">
        <v>61</v>
      </c>
      <c r="B18" s="31"/>
      <c r="C18" s="31">
        <v>11</v>
      </c>
      <c r="D18" s="44">
        <v>11</v>
      </c>
      <c r="E18" s="64">
        <v>0</v>
      </c>
      <c r="F18" s="64">
        <v>0</v>
      </c>
      <c r="G18" s="64">
        <v>0</v>
      </c>
      <c r="H18" s="44">
        <v>0</v>
      </c>
      <c r="I18" s="26"/>
      <c r="J18" s="45" t="s">
        <v>130</v>
      </c>
      <c r="K18" s="45">
        <v>0</v>
      </c>
      <c r="L18" s="45">
        <v>0</v>
      </c>
      <c r="M18" s="45">
        <v>0</v>
      </c>
      <c r="N18" s="45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101">
        <v>0</v>
      </c>
      <c r="AE18" s="32">
        <v>0</v>
      </c>
      <c r="AF18" s="29">
        <v>0</v>
      </c>
    </row>
    <row r="19" ht="19.5" customHeight="1">
      <c r="AE19" s="102"/>
    </row>
    <row r="20" ht="19.5" customHeight="1">
      <c r="AE20" s="102"/>
    </row>
    <row r="21" ht="19.5" customHeight="1">
      <c r="AE21" s="102"/>
    </row>
    <row r="22" ht="19.5" customHeight="1">
      <c r="AE22" s="102"/>
    </row>
    <row r="23" ht="19.5" customHeight="1">
      <c r="AE23" s="102"/>
    </row>
    <row r="24" ht="19.5" customHeight="1">
      <c r="AE24" s="102"/>
    </row>
    <row r="25" ht="19.5" customHeight="1">
      <c r="AE25" s="102"/>
    </row>
    <row r="26" ht="19.5" customHeight="1">
      <c r="AE26" s="102"/>
    </row>
    <row r="27" ht="19.5" customHeight="1">
      <c r="AE27" s="102"/>
    </row>
    <row r="28" spans="4:32" ht="19.5" customHeight="1">
      <c r="D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02"/>
      <c r="AF28" s="23"/>
    </row>
    <row r="29" spans="4:32" ht="19.5" customHeight="1">
      <c r="D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02"/>
      <c r="AF29" s="23"/>
    </row>
    <row r="30" spans="4:32" ht="19.5" customHeight="1">
      <c r="D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02"/>
      <c r="AF30" s="23"/>
    </row>
    <row r="31" spans="4:32" ht="19.5" customHeight="1">
      <c r="D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02"/>
      <c r="AF31" s="23"/>
    </row>
    <row r="32" spans="4:32" ht="19.5" customHeight="1">
      <c r="D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02"/>
      <c r="AF32" s="23"/>
    </row>
    <row r="33" spans="4:32" ht="19.5" customHeight="1">
      <c r="D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02"/>
      <c r="AF33" s="23"/>
    </row>
    <row r="34" spans="4:32" ht="19.5" customHeight="1">
      <c r="D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102"/>
      <c r="AF34" s="23"/>
    </row>
    <row r="35" spans="4:32" ht="19.5" customHeight="1">
      <c r="D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02"/>
      <c r="AF35" s="23"/>
    </row>
    <row r="36" spans="4:32" ht="19.5" customHeight="1">
      <c r="D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102"/>
      <c r="AF36" s="23"/>
    </row>
    <row r="37" spans="4:32" ht="19.5" customHeight="1">
      <c r="D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02"/>
      <c r="AF37" s="23"/>
    </row>
    <row r="38" spans="4:32" ht="19.5" customHeight="1">
      <c r="D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02"/>
      <c r="AF38" s="23"/>
    </row>
    <row r="39" spans="4:32" ht="19.5" customHeight="1">
      <c r="D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02"/>
      <c r="AF39" s="23"/>
    </row>
    <row r="40" spans="4:32" ht="19.5" customHeight="1">
      <c r="D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02"/>
      <c r="AF40" s="23"/>
    </row>
    <row r="41" spans="4:32" ht="19.5" customHeight="1">
      <c r="D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02"/>
      <c r="AF41" s="23"/>
    </row>
    <row r="42" spans="4:32" ht="19.5" customHeight="1">
      <c r="D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02"/>
      <c r="AF42" s="23"/>
    </row>
    <row r="43" spans="4:32" ht="19.5" customHeight="1">
      <c r="D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02"/>
      <c r="AF43" s="23"/>
    </row>
    <row r="44" spans="4:32" ht="19.5" customHeight="1">
      <c r="D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02"/>
      <c r="AF44" s="23"/>
    </row>
    <row r="45" spans="4:32" ht="19.5" customHeight="1">
      <c r="D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02"/>
      <c r="AF45" s="23"/>
    </row>
    <row r="46" spans="4:32" ht="19.5" customHeight="1">
      <c r="D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02"/>
      <c r="AF46" s="23"/>
    </row>
    <row r="47" spans="4:32" ht="19.5" customHeight="1">
      <c r="D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02"/>
      <c r="AF47" s="23"/>
    </row>
    <row r="48" spans="4:32" ht="19.5" customHeight="1">
      <c r="D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02"/>
      <c r="AF48" s="23"/>
    </row>
    <row r="49" spans="4:32" ht="19.5" customHeight="1">
      <c r="D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02"/>
      <c r="AF49" s="23"/>
    </row>
    <row r="50" spans="4:32" ht="19.5" customHeight="1">
      <c r="D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02"/>
      <c r="AF50" s="23"/>
    </row>
    <row r="51" spans="4:32" ht="19.5" customHeight="1">
      <c r="D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02"/>
      <c r="AF51" s="23"/>
    </row>
    <row r="52" spans="4:32" ht="19.5" customHeight="1">
      <c r="D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02"/>
      <c r="AF52" s="23"/>
    </row>
    <row r="53" spans="4:32" ht="19.5" customHeight="1">
      <c r="D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02"/>
      <c r="AF53" s="23"/>
    </row>
    <row r="54" spans="4:32" ht="19.5" customHeight="1">
      <c r="D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02"/>
      <c r="AF54" s="23"/>
    </row>
    <row r="55" spans="4:32" ht="19.5" customHeight="1">
      <c r="D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02"/>
      <c r="AF55" s="23"/>
    </row>
    <row r="56" spans="4:32" ht="19.5" customHeight="1">
      <c r="D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02"/>
      <c r="AF56" s="23"/>
    </row>
    <row r="57" spans="4:32" ht="19.5" customHeight="1">
      <c r="D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02"/>
      <c r="AF57" s="23"/>
    </row>
    <row r="58" spans="4:32" ht="19.5" customHeight="1">
      <c r="D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02"/>
      <c r="AF58" s="23"/>
    </row>
    <row r="59" spans="4:32" ht="19.5" customHeight="1">
      <c r="D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02"/>
      <c r="AF59" s="23"/>
    </row>
    <row r="60" spans="4:32" ht="19.5" customHeight="1">
      <c r="D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02"/>
      <c r="AF60" s="23"/>
    </row>
    <row r="61" spans="4:32" ht="19.5" customHeight="1">
      <c r="D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02"/>
      <c r="AF61" s="23"/>
    </row>
    <row r="62" spans="4:32" ht="19.5" customHeight="1">
      <c r="D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02"/>
      <c r="AF62" s="23"/>
    </row>
    <row r="63" spans="4:32" ht="19.5" customHeight="1">
      <c r="D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02"/>
      <c r="AF63" s="23"/>
    </row>
    <row r="64" spans="4:32" ht="19.5" customHeight="1">
      <c r="D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02"/>
      <c r="AF64" s="23"/>
    </row>
    <row r="65" spans="4:32" ht="19.5" customHeight="1">
      <c r="D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02"/>
      <c r="AF65" s="23"/>
    </row>
    <row r="66" spans="4:32" ht="19.5" customHeight="1">
      <c r="D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02"/>
      <c r="AF66" s="23"/>
    </row>
    <row r="67" spans="4:32" ht="19.5" customHeight="1">
      <c r="D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02"/>
      <c r="AF67" s="23"/>
    </row>
    <row r="68" spans="4:32" ht="19.5" customHeight="1">
      <c r="D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02"/>
      <c r="AF68" s="23"/>
    </row>
    <row r="69" spans="4:32" ht="19.5" customHeight="1">
      <c r="D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02"/>
      <c r="AF69" s="23"/>
    </row>
    <row r="70" spans="4:32" ht="19.5" customHeight="1">
      <c r="D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02"/>
      <c r="AF70" s="23"/>
    </row>
    <row r="71" spans="4:32" ht="19.5" customHeight="1">
      <c r="D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02"/>
      <c r="AF71" s="23"/>
    </row>
    <row r="72" spans="4:32" ht="19.5" customHeight="1">
      <c r="D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02"/>
      <c r="AF72" s="23"/>
    </row>
    <row r="73" spans="4:32" ht="19.5" customHeight="1">
      <c r="D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02"/>
      <c r="AF73" s="23"/>
    </row>
    <row r="74" spans="4:32" ht="19.5" customHeight="1">
      <c r="D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102"/>
      <c r="AF74" s="23"/>
    </row>
    <row r="75" spans="4:32" ht="19.5" customHeight="1">
      <c r="D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102"/>
      <c r="AF75" s="23"/>
    </row>
    <row r="76" spans="4:32" ht="19.5" customHeight="1">
      <c r="D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102"/>
      <c r="AF76" s="23"/>
    </row>
    <row r="77" spans="4:32" ht="19.5" customHeight="1">
      <c r="D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102"/>
      <c r="AF77" s="23"/>
    </row>
    <row r="78" spans="4:32" ht="19.5" customHeight="1">
      <c r="D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102"/>
      <c r="AF78" s="23"/>
    </row>
    <row r="79" spans="4:32" ht="19.5" customHeight="1">
      <c r="D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102"/>
      <c r="AF79" s="23"/>
    </row>
    <row r="80" spans="4:32" ht="19.5" customHeight="1">
      <c r="D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102"/>
      <c r="AF80" s="23"/>
    </row>
    <row r="81" spans="4:32" ht="19.5" customHeight="1">
      <c r="D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102"/>
      <c r="AF81" s="23"/>
    </row>
    <row r="82" spans="4:32" ht="19.5" customHeight="1">
      <c r="D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102"/>
      <c r="AF82" s="23"/>
    </row>
    <row r="83" spans="4:32" ht="19.5" customHeight="1">
      <c r="D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102"/>
      <c r="AF83" s="23"/>
    </row>
    <row r="84" spans="4:32" ht="19.5" customHeight="1">
      <c r="D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102"/>
      <c r="AF84" s="23"/>
    </row>
    <row r="85" spans="4:32" ht="19.5" customHeight="1">
      <c r="D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102"/>
      <c r="AF85" s="23"/>
    </row>
    <row r="86" spans="4:32" ht="19.5" customHeight="1">
      <c r="D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102"/>
      <c r="AF86" s="23"/>
    </row>
    <row r="87" spans="4:32" ht="19.5" customHeight="1">
      <c r="D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102"/>
      <c r="AF87" s="23"/>
    </row>
    <row r="88" spans="4:32" ht="19.5" customHeight="1">
      <c r="D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102"/>
      <c r="AF88" s="23"/>
    </row>
    <row r="89" spans="4:32" ht="19.5" customHeight="1">
      <c r="D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102"/>
      <c r="AF89" s="23"/>
    </row>
    <row r="90" spans="4:32" ht="19.5" customHeight="1">
      <c r="D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102"/>
      <c r="AF90" s="23"/>
    </row>
    <row r="91" spans="4:32" ht="19.5" customHeight="1">
      <c r="D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102"/>
      <c r="AF91" s="23"/>
    </row>
    <row r="92" spans="4:32" ht="19.5" customHeight="1">
      <c r="D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102"/>
      <c r="AF92" s="23"/>
    </row>
    <row r="93" spans="4:32" ht="19.5" customHeight="1">
      <c r="D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102"/>
      <c r="AF93" s="23"/>
    </row>
    <row r="94" spans="4:32" ht="19.5" customHeight="1">
      <c r="D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102"/>
      <c r="AF94" s="23"/>
    </row>
    <row r="95" spans="4:32" ht="19.5" customHeight="1">
      <c r="D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102"/>
      <c r="AF95" s="23"/>
    </row>
    <row r="96" spans="4:32" ht="19.5" customHeight="1">
      <c r="D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102"/>
      <c r="AF96" s="23"/>
    </row>
    <row r="97" spans="4:32" ht="19.5" customHeight="1">
      <c r="D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102"/>
      <c r="AF97" s="23"/>
    </row>
    <row r="98" spans="4:32" ht="19.5" customHeight="1">
      <c r="D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102"/>
      <c r="AF98" s="23"/>
    </row>
    <row r="99" spans="4:32" ht="19.5" customHeight="1">
      <c r="D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102"/>
      <c r="AF99" s="23"/>
    </row>
    <row r="100" spans="4:32" ht="19.5" customHeight="1">
      <c r="D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102"/>
      <c r="AF100" s="23"/>
    </row>
    <row r="101" spans="4:32" ht="19.5" customHeight="1">
      <c r="D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102"/>
      <c r="AF101" s="23"/>
    </row>
    <row r="102" spans="4:32" ht="19.5" customHeight="1">
      <c r="D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102"/>
      <c r="AF102" s="23"/>
    </row>
    <row r="103" spans="4:32" ht="19.5" customHeight="1">
      <c r="D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102"/>
      <c r="AF103" s="23"/>
    </row>
    <row r="104" spans="4:32" ht="19.5" customHeight="1">
      <c r="D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102"/>
      <c r="AF104" s="23"/>
    </row>
    <row r="105" spans="4:32" ht="19.5" customHeight="1">
      <c r="D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102"/>
      <c r="AF105" s="23"/>
    </row>
    <row r="106" spans="4:32" ht="19.5" customHeight="1">
      <c r="D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102"/>
      <c r="AF106" s="23"/>
    </row>
    <row r="107" spans="4:32" ht="19.5" customHeight="1">
      <c r="D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102"/>
      <c r="AF107" s="23"/>
    </row>
    <row r="108" spans="4:32" ht="19.5" customHeight="1">
      <c r="D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102"/>
      <c r="AF108" s="23"/>
    </row>
    <row r="109" spans="4:32" ht="19.5" customHeight="1">
      <c r="D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102"/>
      <c r="AF109" s="23"/>
    </row>
    <row r="110" spans="4:32" ht="19.5" customHeight="1">
      <c r="D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102"/>
      <c r="AF110" s="23"/>
    </row>
    <row r="111" spans="4:32" ht="19.5" customHeight="1">
      <c r="D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102"/>
      <c r="AF111" s="23"/>
    </row>
    <row r="112" spans="4:32" ht="19.5" customHeight="1">
      <c r="D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102"/>
      <c r="AF112" s="23"/>
    </row>
    <row r="113" spans="4:32" ht="19.5" customHeight="1">
      <c r="D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102"/>
      <c r="AF113" s="23"/>
    </row>
    <row r="114" spans="4:32" ht="19.5" customHeight="1">
      <c r="D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102"/>
      <c r="AF114" s="23"/>
    </row>
    <row r="115" spans="4:32" ht="19.5" customHeight="1">
      <c r="D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102"/>
      <c r="AF115" s="23"/>
    </row>
    <row r="116" spans="4:32" ht="19.5" customHeight="1">
      <c r="D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102"/>
      <c r="AF116" s="23"/>
    </row>
    <row r="117" spans="4:32" ht="19.5" customHeight="1">
      <c r="D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102"/>
      <c r="AF117" s="23"/>
    </row>
    <row r="118" spans="4:32" ht="19.5" customHeight="1">
      <c r="D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102"/>
      <c r="AF118" s="23"/>
    </row>
    <row r="119" spans="4:32" ht="19.5" customHeight="1">
      <c r="D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102"/>
      <c r="AF119" s="23"/>
    </row>
    <row r="120" spans="4:32" ht="19.5" customHeight="1">
      <c r="D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102"/>
      <c r="AF120" s="23"/>
    </row>
    <row r="121" spans="4:32" ht="19.5" customHeight="1">
      <c r="D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102"/>
      <c r="AF121" s="23"/>
    </row>
    <row r="122" spans="4:32" ht="19.5" customHeight="1">
      <c r="D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102"/>
      <c r="AF122" s="23"/>
    </row>
    <row r="123" spans="4:32" ht="19.5" customHeight="1">
      <c r="D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102"/>
      <c r="AF123" s="23"/>
    </row>
    <row r="124" spans="4:32" ht="19.5" customHeight="1">
      <c r="D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102"/>
      <c r="AF124" s="23"/>
    </row>
    <row r="125" spans="4:32" ht="19.5" customHeight="1">
      <c r="D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102"/>
      <c r="AF125" s="23"/>
    </row>
    <row r="126" spans="4:32" ht="19.5" customHeight="1">
      <c r="D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102"/>
      <c r="AF126" s="23"/>
    </row>
    <row r="127" spans="4:32" ht="19.5" customHeight="1">
      <c r="D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102"/>
      <c r="AF127" s="23"/>
    </row>
    <row r="128" spans="4:32" ht="19.5" customHeight="1">
      <c r="D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102"/>
      <c r="AF128" s="23"/>
    </row>
    <row r="129" spans="4:32" ht="19.5" customHeight="1">
      <c r="D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102"/>
      <c r="AF129" s="23"/>
    </row>
    <row r="130" spans="4:32" ht="19.5" customHeight="1">
      <c r="D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102"/>
      <c r="AF130" s="23"/>
    </row>
    <row r="131" spans="4:32" ht="19.5" customHeight="1">
      <c r="D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102"/>
      <c r="AF131" s="23"/>
    </row>
    <row r="132" spans="4:32" ht="19.5" customHeight="1">
      <c r="D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102"/>
      <c r="AF132" s="23"/>
    </row>
    <row r="133" spans="4:32" ht="19.5" customHeight="1">
      <c r="D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102"/>
      <c r="AF133" s="23"/>
    </row>
    <row r="134" spans="4:32" ht="19.5" customHeight="1">
      <c r="D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102"/>
      <c r="AF134" s="23"/>
    </row>
    <row r="135" spans="4:32" ht="19.5" customHeight="1">
      <c r="D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102"/>
      <c r="AF135" s="23"/>
    </row>
    <row r="136" spans="4:32" ht="19.5" customHeight="1">
      <c r="D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102"/>
      <c r="AF136" s="23"/>
    </row>
    <row r="137" spans="4:32" ht="19.5" customHeight="1">
      <c r="D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102"/>
      <c r="AF137" s="23"/>
    </row>
    <row r="138" spans="4:32" ht="19.5" customHeight="1">
      <c r="D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102"/>
      <c r="AF138" s="23"/>
    </row>
    <row r="139" spans="4:32" ht="19.5" customHeight="1">
      <c r="D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102"/>
      <c r="AF139" s="23"/>
    </row>
    <row r="140" spans="4:32" ht="19.5" customHeight="1">
      <c r="D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102"/>
      <c r="AF140" s="23"/>
    </row>
    <row r="141" spans="4:32" ht="19.5" customHeight="1">
      <c r="D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102"/>
      <c r="AF141" s="23"/>
    </row>
    <row r="142" spans="4:32" ht="19.5" customHeight="1">
      <c r="D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102"/>
      <c r="AF142" s="23"/>
    </row>
    <row r="143" spans="4:32" ht="19.5" customHeight="1">
      <c r="D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102"/>
      <c r="AF143" s="23"/>
    </row>
  </sheetData>
  <sheetProtection/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6">
      <selection activeCell="A20" sqref="A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67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68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 t="s">
        <v>69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1.5</v>
      </c>
      <c r="C14" s="12"/>
      <c r="D14" s="14">
        <v>0</v>
      </c>
      <c r="E14" s="12"/>
      <c r="F14" s="14">
        <v>1.6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91.33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84</v>
      </c>
      <c r="G17" s="18">
        <f>F17/F$15*1000*F$14</f>
        <v>1471.586554253805</v>
      </c>
      <c r="H17" s="21">
        <f>LARGE((C17,E17,G17),1)</f>
        <v>1471.586554253805</v>
      </c>
    </row>
    <row r="18" spans="1:8" ht="13.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7">
      <selection activeCell="K21" sqref="K21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70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71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 t="s">
        <v>72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21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0.6</v>
      </c>
      <c r="C14" s="12"/>
      <c r="D14" s="14">
        <v>0</v>
      </c>
      <c r="E14" s="12"/>
      <c r="F14" s="14">
        <v>0.7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86</v>
      </c>
      <c r="G15" s="13"/>
      <c r="H15" s="36" t="s">
        <v>34</v>
      </c>
    </row>
    <row r="16" spans="1:8" ht="12.7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2.7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2.7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2.7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25.2</v>
      </c>
      <c r="G19" s="18">
        <f t="shared" si="2"/>
        <v>205.11627906976742</v>
      </c>
      <c r="H19" s="22">
        <f>LARGE((C19,E19,G19),1)</f>
        <v>205.11627906976742</v>
      </c>
    </row>
    <row r="20" spans="1:8" ht="12.7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09">
        <v>505</v>
      </c>
      <c r="H20" s="110">
        <f>LARGE((C20,E20,G20),1)</f>
        <v>505</v>
      </c>
    </row>
    <row r="21" spans="1:8" ht="12.7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51.2</v>
      </c>
      <c r="G21" s="18">
        <f t="shared" si="2"/>
        <v>416.74418604651163</v>
      </c>
      <c r="H21" s="22">
        <f>LARGE((C21,E21,G21),1)</f>
        <v>416.74418604651163</v>
      </c>
    </row>
    <row r="22" spans="1:8" ht="12.7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48.6</v>
      </c>
      <c r="G22" s="18">
        <f t="shared" si="2"/>
        <v>395.5813953488372</v>
      </c>
      <c r="H22" s="22">
        <f>LARGE((C22,E22,G22),1)</f>
        <v>395.5813953488372</v>
      </c>
    </row>
    <row r="23" spans="1:8" ht="12.7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59</v>
      </c>
      <c r="G23" s="18">
        <f t="shared" si="2"/>
        <v>480.23255813953483</v>
      </c>
      <c r="H23" s="22">
        <f>LARGE((C23,E23,G23),1)</f>
        <v>480.23255813953483</v>
      </c>
    </row>
    <row r="24" spans="1:8" ht="12.7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2.7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2.7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7">
      <selection activeCell="G20" sqref="G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70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71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 t="s">
        <v>73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0.6</v>
      </c>
      <c r="C14" s="12"/>
      <c r="D14" s="14">
        <v>0</v>
      </c>
      <c r="E14" s="12"/>
      <c r="F14" s="14">
        <v>0.7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95.8</v>
      </c>
      <c r="G15" s="13"/>
      <c r="H15" s="36" t="s">
        <v>34</v>
      </c>
    </row>
    <row r="16" spans="1:8" ht="12.7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2.7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2.7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2.7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80.4</v>
      </c>
      <c r="G19" s="18">
        <f t="shared" si="2"/>
        <v>587.473903966597</v>
      </c>
      <c r="H19" s="22">
        <f>LARGE((C19,E19,G19),1)</f>
        <v>587.473903966597</v>
      </c>
    </row>
    <row r="20" spans="1:8" ht="12.7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09">
        <v>434</v>
      </c>
      <c r="H20" s="110">
        <f>LARGE((C20,E20,G20),1)</f>
        <v>434</v>
      </c>
    </row>
    <row r="21" spans="1:8" ht="12.7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40</v>
      </c>
      <c r="G21" s="18">
        <f t="shared" si="2"/>
        <v>292.27557411273483</v>
      </c>
      <c r="H21" s="22">
        <f>LARGE((C21,E21,G21),1)</f>
        <v>292.27557411273483</v>
      </c>
    </row>
    <row r="22" spans="1:8" ht="12.7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46.6</v>
      </c>
      <c r="G22" s="18">
        <f t="shared" si="2"/>
        <v>340.5010438413361</v>
      </c>
      <c r="H22" s="22">
        <f>LARGE((C22,E22,G22),1)</f>
        <v>340.5010438413361</v>
      </c>
    </row>
    <row r="23" spans="1:8" ht="12.7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27.8</v>
      </c>
      <c r="G23" s="18">
        <f t="shared" si="2"/>
        <v>203.13152400835074</v>
      </c>
      <c r="H23" s="22">
        <f>LARGE((C23,E23,G23),1)</f>
        <v>203.13152400835074</v>
      </c>
    </row>
    <row r="24" spans="1:8" ht="12.7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3">
      <selection activeCell="A20" sqref="A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40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42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 t="s">
        <v>75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0.5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60.3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3.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60.3</v>
      </c>
      <c r="G21" s="18">
        <f t="shared" si="2"/>
        <v>500</v>
      </c>
      <c r="H21" s="22">
        <f>LARGE((C21,E21,G21),1)</f>
        <v>500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51.6</v>
      </c>
      <c r="G23" s="18">
        <f t="shared" si="2"/>
        <v>427.860696517413</v>
      </c>
      <c r="H23" s="22">
        <f>LARGE((C23,E23,G23),1)</f>
        <v>427.860696517413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41</v>
      </c>
      <c r="G24" s="18">
        <f t="shared" si="2"/>
        <v>339.96683250414594</v>
      </c>
      <c r="H24" s="22">
        <f>LARGE((C24,E24,G24),1)</f>
        <v>339.96683250414594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5</v>
      </c>
      <c r="G25" s="18">
        <f t="shared" si="2"/>
        <v>41.45936981757877</v>
      </c>
      <c r="H25" s="22">
        <f>LARGE((C25,E25,G25),1)</f>
        <v>41.45936981757877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45</v>
      </c>
      <c r="G26" s="18">
        <f t="shared" si="2"/>
        <v>373.13432835820896</v>
      </c>
      <c r="H26" s="22">
        <f>LARGE((C26,E26,G26),1)</f>
        <v>373.13432835820896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4">
      <selection activeCell="G14" sqref="G14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77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78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 t="s">
        <v>79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1.1</v>
      </c>
      <c r="C14" s="12"/>
      <c r="D14" s="14">
        <v>0</v>
      </c>
      <c r="E14" s="12"/>
      <c r="F14" s="14">
        <v>1.3</v>
      </c>
      <c r="G14" s="79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78.33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3.5">
      <c r="A18" s="66" t="s">
        <v>52</v>
      </c>
      <c r="B18" s="19">
        <v>0</v>
      </c>
      <c r="C18" s="18">
        <f aca="true" t="shared" si="0" ref="C18:C27">B18/B$15*1000*B$14</f>
        <v>0</v>
      </c>
      <c r="D18" s="19">
        <v>0</v>
      </c>
      <c r="E18" s="18">
        <f aca="true" t="shared" si="1" ref="E18:E27">D18/D$15*1000*D$14</f>
        <v>0</v>
      </c>
      <c r="F18" s="19">
        <v>75</v>
      </c>
      <c r="G18" s="18">
        <f>F18/F$15*1000*F$14</f>
        <v>1244.73381846036</v>
      </c>
      <c r="H18" s="22">
        <f>LARGE((C18,E18,G18),1)</f>
        <v>1244.73381846036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73.17</v>
      </c>
      <c r="G19" s="18">
        <f aca="true" t="shared" si="2" ref="G19:G27">F19/F$15*1000*F$14</f>
        <v>1214.3623132899272</v>
      </c>
      <c r="H19" s="22">
        <f>LARGE((C19,E19,G19),1)</f>
        <v>1214.3623132899272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6" t="s">
        <v>58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69" t="s">
        <v>64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  <row r="27" spans="1:8" ht="13.5">
      <c r="A27" s="71" t="s">
        <v>76</v>
      </c>
      <c r="B27" s="19">
        <v>0</v>
      </c>
      <c r="C27" s="18">
        <f t="shared" si="0"/>
        <v>0</v>
      </c>
      <c r="D27" s="19">
        <v>0</v>
      </c>
      <c r="E27" s="18">
        <f t="shared" si="1"/>
        <v>0</v>
      </c>
      <c r="F27" s="19">
        <v>0</v>
      </c>
      <c r="G27" s="18">
        <f t="shared" si="2"/>
        <v>0</v>
      </c>
      <c r="H27" s="22">
        <f>LARGE((C27,E27,G27),1)</f>
        <v>0</v>
      </c>
    </row>
    <row r="29" ht="13.5">
      <c r="A29" s="80"/>
    </row>
    <row r="30" s="86" customFormat="1" ht="13.5">
      <c r="A30" s="85"/>
    </row>
    <row r="31" ht="13.5">
      <c r="A31" s="78"/>
    </row>
    <row r="32" ht="13.5">
      <c r="A32" s="7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7">
      <selection activeCell="I33" sqref="I33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85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43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40230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0.7</v>
      </c>
      <c r="G14" s="79" t="s">
        <v>86</v>
      </c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78.33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3.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74</v>
      </c>
      <c r="G23" s="18">
        <f t="shared" si="2"/>
        <v>661.3047363717604</v>
      </c>
      <c r="H23" s="22">
        <f>LARGE((C23,E23,G23),1)</f>
        <v>661.3047363717604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  <row r="28" ht="13.5">
      <c r="A28" s="80" t="s">
        <v>87</v>
      </c>
    </row>
    <row r="29" spans="1:8" ht="13.5">
      <c r="A29" s="116" t="s">
        <v>127</v>
      </c>
      <c r="B29" s="115"/>
      <c r="C29" s="115"/>
      <c r="D29" s="115"/>
      <c r="E29" s="115"/>
      <c r="F29" s="115"/>
      <c r="G29" s="115"/>
      <c r="H29" s="115"/>
    </row>
    <row r="30" ht="13.5">
      <c r="A30" s="78"/>
    </row>
    <row r="31" ht="13.5">
      <c r="A31" s="7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3">
      <selection activeCell="G22" sqref="G22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88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89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40236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21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0.55</v>
      </c>
      <c r="G14" s="79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62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84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3.5">
      <c r="A18" s="83" t="s">
        <v>52</v>
      </c>
      <c r="B18" s="19">
        <v>0</v>
      </c>
      <c r="C18" s="18">
        <f aca="true" t="shared" si="0" ref="C18:C27">B18/B$15*1000*B$14</f>
        <v>0</v>
      </c>
      <c r="D18" s="19">
        <v>0</v>
      </c>
      <c r="E18" s="18">
        <f aca="true" t="shared" si="1" ref="E18:E27">D18/D$15*1000*D$14</f>
        <v>0</v>
      </c>
      <c r="F18" s="17">
        <v>0</v>
      </c>
      <c r="G18" s="18">
        <f aca="true" t="shared" si="2" ref="G18:G27">F18/F$15*1000*F$14</f>
        <v>0</v>
      </c>
      <c r="H18" s="22">
        <f>LARGE((C18,E18,G18),1)</f>
        <v>0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7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7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7">
        <v>62</v>
      </c>
      <c r="G21" s="18">
        <f>F21/F$15*1000*F$14</f>
        <v>550</v>
      </c>
      <c r="H21" s="22">
        <f>LARGE((C21,E21,G21),1)</f>
        <v>550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7">
        <v>56.6</v>
      </c>
      <c r="G22" s="18">
        <f t="shared" si="2"/>
        <v>502.09677419354847</v>
      </c>
      <c r="H22" s="22">
        <f>LARGE((C22,E22,G22),1)</f>
        <v>502.09677419354847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7">
        <v>59.3</v>
      </c>
      <c r="G23" s="18">
        <f t="shared" si="2"/>
        <v>526.0483870967741</v>
      </c>
      <c r="H23" s="22">
        <f>LARGE((C23,E23,G23),1)</f>
        <v>526.0483870967741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7">
        <v>54</v>
      </c>
      <c r="G24" s="18">
        <f t="shared" si="2"/>
        <v>479.03225806451616</v>
      </c>
      <c r="H24" s="22">
        <f>LARGE((C24,E24,G24),1)</f>
        <v>479.03225806451616</v>
      </c>
    </row>
    <row r="25" spans="1:8" ht="13.5">
      <c r="A25" s="66" t="s">
        <v>58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69" t="s">
        <v>64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39.6</v>
      </c>
      <c r="G26" s="18">
        <f t="shared" si="2"/>
        <v>351.2903225806452</v>
      </c>
      <c r="H26" s="22">
        <f>LARGE((C26,E26,G26),1)</f>
        <v>351.2903225806452</v>
      </c>
    </row>
    <row r="27" spans="1:8" ht="13.5">
      <c r="A27" s="71" t="s">
        <v>76</v>
      </c>
      <c r="B27" s="19">
        <v>0</v>
      </c>
      <c r="C27" s="18">
        <f t="shared" si="0"/>
        <v>0</v>
      </c>
      <c r="D27" s="19">
        <v>0</v>
      </c>
      <c r="E27" s="18">
        <f t="shared" si="1"/>
        <v>0</v>
      </c>
      <c r="F27" s="19">
        <v>0</v>
      </c>
      <c r="G27" s="18">
        <f t="shared" si="2"/>
        <v>0</v>
      </c>
      <c r="H27" s="22">
        <f>LARGE((C27,E27,G27),1)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20" sqref="A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3.5" customHeight="1">
      <c r="A1" s="119"/>
    </row>
    <row r="2" spans="1:6" ht="13.5" customHeight="1">
      <c r="A2" s="119"/>
      <c r="B2" s="122" t="s">
        <v>8</v>
      </c>
      <c r="C2" s="122"/>
      <c r="D2" s="122"/>
      <c r="E2" s="122"/>
      <c r="F2" s="122"/>
    </row>
    <row r="3" spans="1:4" ht="13.5" customHeight="1">
      <c r="A3" s="119"/>
      <c r="D3" s="9" t="s">
        <v>24</v>
      </c>
    </row>
    <row r="4" spans="1:6" ht="13.5" customHeight="1">
      <c r="A4" s="119"/>
      <c r="B4" s="122" t="s">
        <v>23</v>
      </c>
      <c r="C4" s="122"/>
      <c r="D4" s="122"/>
      <c r="E4" s="122"/>
      <c r="F4" s="122"/>
    </row>
    <row r="5" ht="13.5" customHeight="1">
      <c r="A5" s="119"/>
    </row>
    <row r="6" spans="1:3" ht="13.5" customHeight="1">
      <c r="A6" s="119"/>
      <c r="B6" s="120"/>
      <c r="C6" s="121"/>
    </row>
    <row r="7" ht="13.5" customHeight="1">
      <c r="A7" s="119"/>
    </row>
    <row r="8" spans="1:12" ht="15" customHeight="1">
      <c r="A8" s="4" t="s">
        <v>14</v>
      </c>
      <c r="B8" s="5" t="s">
        <v>88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89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40238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0.55</v>
      </c>
      <c r="G14" s="79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83.3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0</v>
      </c>
      <c r="G17" s="92">
        <f>F17/F$15*1000*F$14</f>
        <v>0</v>
      </c>
      <c r="H17" s="93">
        <f>LARGE((C17,E17,G17),1)</f>
        <v>0</v>
      </c>
    </row>
    <row r="18" spans="1:8" ht="13.5">
      <c r="A18" s="87" t="s">
        <v>52</v>
      </c>
      <c r="B18" s="19">
        <v>0</v>
      </c>
      <c r="C18" s="18">
        <f aca="true" t="shared" si="0" ref="C18:C27">B18/B$15*1000*B$14</f>
        <v>0</v>
      </c>
      <c r="D18" s="19">
        <v>0</v>
      </c>
      <c r="E18" s="18">
        <f aca="true" t="shared" si="1" ref="E18:E27">D18/D$15*1000*D$14</f>
        <v>0</v>
      </c>
      <c r="F18" s="17">
        <v>0</v>
      </c>
      <c r="G18" s="18">
        <f aca="true" t="shared" si="2" ref="G18:G27">F18/F$15*1000*F$14</f>
        <v>0</v>
      </c>
      <c r="H18" s="94">
        <f>LARGE((C18,E18,G18),1)</f>
        <v>0</v>
      </c>
    </row>
    <row r="19" spans="1:8" ht="13.5">
      <c r="A19" s="8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7">
        <v>0</v>
      </c>
      <c r="G19" s="18">
        <f t="shared" si="2"/>
        <v>0</v>
      </c>
      <c r="H19" s="94">
        <f>LARGE((C19,E19,G19),1)</f>
        <v>0</v>
      </c>
    </row>
    <row r="20" spans="1:8" ht="13.5">
      <c r="A20" s="8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7">
        <v>0</v>
      </c>
      <c r="G20" s="18">
        <f t="shared" si="2"/>
        <v>0</v>
      </c>
      <c r="H20" s="94">
        <f>LARGE((C20,E20,G20),1)</f>
        <v>0</v>
      </c>
    </row>
    <row r="21" spans="1:8" ht="13.5">
      <c r="A21" s="87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7">
        <v>76.3</v>
      </c>
      <c r="G21" s="18">
        <f t="shared" si="2"/>
        <v>503.78151260504205</v>
      </c>
      <c r="H21" s="94">
        <f>LARGE((C21,E21,G21),1)</f>
        <v>503.78151260504205</v>
      </c>
    </row>
    <row r="22" spans="1:8" ht="13.5">
      <c r="A22" s="8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7">
        <v>65.5</v>
      </c>
      <c r="G22" s="18">
        <f t="shared" si="2"/>
        <v>432.4729891956783</v>
      </c>
      <c r="H22" s="94">
        <f>LARGE((C22,E22,G22),1)</f>
        <v>432.4729891956783</v>
      </c>
    </row>
    <row r="23" spans="1:8" ht="13.5">
      <c r="A23" s="87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7">
        <v>83.3</v>
      </c>
      <c r="G23" s="18">
        <f t="shared" si="2"/>
        <v>550</v>
      </c>
      <c r="H23" s="94">
        <f>LARGE((C23,E23,G23),1)</f>
        <v>550</v>
      </c>
    </row>
    <row r="24" spans="1:8" ht="13.5">
      <c r="A24" s="8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7">
        <v>16.3</v>
      </c>
      <c r="G24" s="18">
        <f t="shared" si="2"/>
        <v>107.62304921968789</v>
      </c>
      <c r="H24" s="94">
        <f>LARGE((C24,E24,G24),1)</f>
        <v>107.62304921968789</v>
      </c>
    </row>
    <row r="25" spans="1:8" ht="13.5">
      <c r="A25" s="87" t="s">
        <v>58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94">
        <f>LARGE((C25,E25,G25),1)</f>
        <v>0</v>
      </c>
    </row>
    <row r="26" spans="1:8" ht="13.5">
      <c r="A26" s="89" t="s">
        <v>64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25.3</v>
      </c>
      <c r="G26" s="18">
        <f t="shared" si="2"/>
        <v>167.04681872749103</v>
      </c>
      <c r="H26" s="94">
        <f>LARGE((C26,E26,G26),1)</f>
        <v>167.04681872749103</v>
      </c>
    </row>
    <row r="27" spans="1:8" ht="13.5">
      <c r="A27" s="90" t="s">
        <v>76</v>
      </c>
      <c r="B27" s="95">
        <v>0</v>
      </c>
      <c r="C27" s="96">
        <f t="shared" si="0"/>
        <v>0</v>
      </c>
      <c r="D27" s="95">
        <v>0</v>
      </c>
      <c r="E27" s="96">
        <f t="shared" si="1"/>
        <v>0</v>
      </c>
      <c r="F27" s="95">
        <v>31.3</v>
      </c>
      <c r="G27" s="96">
        <f t="shared" si="2"/>
        <v>206.66266506602645</v>
      </c>
      <c r="H27" s="97">
        <f>LARGE((C27,E27,G27),1)</f>
        <v>206.66266506602645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P33" sqref="P33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1" customWidth="1"/>
  </cols>
  <sheetData>
    <row r="1" ht="13.5" customHeight="1">
      <c r="A1" s="119"/>
    </row>
    <row r="2" spans="1:6" ht="13.5" customHeight="1">
      <c r="A2" s="119"/>
      <c r="B2" s="122" t="s">
        <v>8</v>
      </c>
      <c r="C2" s="122"/>
      <c r="D2" s="122"/>
      <c r="E2" s="122"/>
      <c r="F2" s="122"/>
    </row>
    <row r="3" spans="1:4" ht="13.5" customHeight="1">
      <c r="A3" s="119"/>
      <c r="D3" s="9" t="s">
        <v>24</v>
      </c>
    </row>
    <row r="4" spans="1:6" ht="13.5" customHeight="1">
      <c r="A4" s="119"/>
      <c r="B4" s="122" t="s">
        <v>23</v>
      </c>
      <c r="C4" s="122"/>
      <c r="D4" s="122"/>
      <c r="E4" s="122"/>
      <c r="F4" s="122"/>
    </row>
    <row r="5" ht="13.5" customHeight="1">
      <c r="A5" s="119"/>
    </row>
    <row r="6" spans="1:3" ht="13.5" customHeight="1">
      <c r="A6" s="119"/>
      <c r="B6" s="120"/>
      <c r="C6" s="120"/>
    </row>
    <row r="7" ht="13.5" customHeight="1">
      <c r="A7" s="119"/>
    </row>
    <row r="8" spans="1:8" ht="15">
      <c r="A8" s="4" t="s">
        <v>14</v>
      </c>
      <c r="B8" s="5" t="s">
        <v>115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116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40248</v>
      </c>
      <c r="C10" s="125"/>
      <c r="D10" s="7"/>
      <c r="E10" s="7"/>
      <c r="F10" s="46"/>
      <c r="G10" s="46"/>
      <c r="H10" s="46"/>
    </row>
    <row r="11" spans="1:3" ht="15">
      <c r="A11" s="4" t="s">
        <v>15</v>
      </c>
      <c r="B11" s="6" t="s">
        <v>32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</v>
      </c>
      <c r="C14" s="12"/>
      <c r="D14" s="14">
        <v>0</v>
      </c>
      <c r="E14" s="12"/>
      <c r="F14" s="14">
        <v>0.65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75.6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55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56.8</v>
      </c>
      <c r="G17" s="92">
        <f>F17/F$15*1000*F$14</f>
        <v>488.3597883597884</v>
      </c>
      <c r="H17" s="93">
        <f>LARGE((C17,E17,G17),1)</f>
        <v>488.3597883597884</v>
      </c>
    </row>
    <row r="18" spans="1:8" ht="13.5">
      <c r="A18" s="98"/>
      <c r="B18" s="98"/>
      <c r="C18" s="98"/>
      <c r="D18" s="98"/>
      <c r="E18" s="98"/>
      <c r="F18" s="98"/>
      <c r="G18" s="98"/>
      <c r="H18" s="98"/>
    </row>
    <row r="19" spans="1:8" ht="13.5">
      <c r="A19" s="98"/>
      <c r="B19" s="98"/>
      <c r="C19" s="98"/>
      <c r="D19" s="98"/>
      <c r="E19" s="98"/>
      <c r="F19" s="98"/>
      <c r="G19" s="98"/>
      <c r="H19" s="98"/>
    </row>
    <row r="20" spans="1:8" ht="13.5">
      <c r="A20" s="98"/>
      <c r="B20" s="98"/>
      <c r="C20" s="98"/>
      <c r="D20" s="98"/>
      <c r="E20" s="98"/>
      <c r="F20" s="98"/>
      <c r="G20" s="98"/>
      <c r="H20" s="98"/>
    </row>
    <row r="21" spans="1:8" ht="13.5">
      <c r="A21" s="98"/>
      <c r="B21" s="98"/>
      <c r="C21" s="98"/>
      <c r="D21" s="98"/>
      <c r="E21" s="98"/>
      <c r="F21" s="98"/>
      <c r="G21" s="98"/>
      <c r="H21" s="98"/>
    </row>
    <row r="22" spans="1:8" ht="13.5">
      <c r="A22" s="98"/>
      <c r="B22" s="98"/>
      <c r="C22" s="98"/>
      <c r="D22" s="98"/>
      <c r="E22" s="98"/>
      <c r="F22" s="98"/>
      <c r="G22" s="98"/>
      <c r="H22" s="98"/>
    </row>
    <row r="23" spans="1:8" ht="13.5">
      <c r="A23" s="98"/>
      <c r="B23" s="98"/>
      <c r="C23" s="98"/>
      <c r="D23" s="98"/>
      <c r="E23" s="98"/>
      <c r="F23" s="98"/>
      <c r="G23" s="98"/>
      <c r="H23" s="98"/>
    </row>
    <row r="24" spans="1:8" ht="13.5">
      <c r="A24" s="98"/>
      <c r="B24" s="98"/>
      <c r="C24" s="98"/>
      <c r="D24" s="98"/>
      <c r="E24" s="98"/>
      <c r="F24" s="98"/>
      <c r="G24" s="98"/>
      <c r="H24" s="98"/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6" sqref="L16"/>
    </sheetView>
  </sheetViews>
  <sheetFormatPr defaultColWidth="10.69921875" defaultRowHeight="14.25"/>
  <cols>
    <col min="1" max="1" width="10.69921875" style="1" customWidth="1"/>
    <col min="2" max="2" width="17.5" style="2" customWidth="1"/>
    <col min="3" max="9" width="8.5" style="3" customWidth="1"/>
    <col min="10" max="16384" width="10.69921875" style="1" customWidth="1"/>
  </cols>
  <sheetData>
    <row r="1" spans="1:2" ht="12.75">
      <c r="A1" s="2"/>
      <c r="B1" s="3"/>
    </row>
    <row r="2" spans="1:6" ht="12.75">
      <c r="A2" s="2"/>
      <c r="B2" s="9" t="s">
        <v>8</v>
      </c>
      <c r="C2" s="9"/>
      <c r="D2" s="9"/>
      <c r="E2" s="9"/>
      <c r="F2" s="9"/>
    </row>
    <row r="3" spans="1:4" ht="12.75">
      <c r="A3" s="2"/>
      <c r="B3" s="3"/>
      <c r="D3" s="9" t="s">
        <v>24</v>
      </c>
    </row>
    <row r="4" spans="1:6" ht="12.75">
      <c r="A4" s="2"/>
      <c r="B4" s="9" t="s">
        <v>23</v>
      </c>
      <c r="C4" s="9"/>
      <c r="D4" s="9"/>
      <c r="E4" s="9"/>
      <c r="F4" s="9"/>
    </row>
    <row r="5" spans="1:2" ht="12.75">
      <c r="A5" s="2"/>
      <c r="B5" s="3"/>
    </row>
    <row r="6" spans="1:3" ht="12.75">
      <c r="A6" s="2"/>
      <c r="B6" s="106"/>
      <c r="C6" s="106"/>
    </row>
    <row r="7" spans="1:2" ht="12.75">
      <c r="A7" s="2"/>
      <c r="B7" s="3"/>
    </row>
    <row r="8" spans="1:8" ht="15">
      <c r="A8" s="4" t="s">
        <v>14</v>
      </c>
      <c r="B8" s="5" t="s">
        <v>115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116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07">
        <v>40249</v>
      </c>
      <c r="C10" s="107"/>
      <c r="D10" s="7"/>
      <c r="E10" s="7"/>
      <c r="F10" s="46"/>
      <c r="G10" s="46"/>
      <c r="H10" s="46"/>
    </row>
    <row r="11" spans="1:3" ht="15">
      <c r="A11" s="4" t="s">
        <v>15</v>
      </c>
      <c r="B11" s="6" t="s">
        <v>45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</v>
      </c>
      <c r="C14" s="12"/>
      <c r="D14" s="14">
        <v>0</v>
      </c>
      <c r="E14" s="12"/>
      <c r="F14" s="14">
        <v>0.65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82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5">
      <c r="A17" s="65"/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0</v>
      </c>
      <c r="G17" s="92">
        <f>F17/F$15*1000*F$14</f>
        <v>0</v>
      </c>
      <c r="H17" s="93">
        <f>LARGE((C17,E17,G17),1)</f>
        <v>0</v>
      </c>
    </row>
    <row r="18" spans="2:9" ht="13.5">
      <c r="B18" s="98"/>
      <c r="C18" s="98"/>
      <c r="D18" s="98"/>
      <c r="E18" s="98"/>
      <c r="F18" s="98"/>
      <c r="G18" s="98"/>
      <c r="H18" s="98"/>
      <c r="I18" s="98"/>
    </row>
    <row r="19" spans="2:9" ht="13.5">
      <c r="B19" s="98"/>
      <c r="C19" s="98"/>
      <c r="D19" s="98"/>
      <c r="E19" s="98"/>
      <c r="F19" s="98"/>
      <c r="G19" s="98"/>
      <c r="H19" s="98"/>
      <c r="I19" s="98"/>
    </row>
    <row r="20" spans="2:9" ht="13.5">
      <c r="B20" s="98"/>
      <c r="C20" s="98"/>
      <c r="D20" s="98"/>
      <c r="E20" s="98"/>
      <c r="F20" s="98"/>
      <c r="G20" s="98"/>
      <c r="H20" s="98"/>
      <c r="I20" s="98"/>
    </row>
    <row r="21" spans="2:9" ht="13.5">
      <c r="B21" s="98"/>
      <c r="C21" s="98"/>
      <c r="D21" s="98"/>
      <c r="E21" s="98"/>
      <c r="F21" s="98"/>
      <c r="G21" s="98"/>
      <c r="H21" s="98"/>
      <c r="I21" s="98"/>
    </row>
    <row r="22" spans="2:9" ht="13.5">
      <c r="B22" s="98"/>
      <c r="C22" s="98"/>
      <c r="D22" s="98"/>
      <c r="E22" s="98"/>
      <c r="F22" s="98"/>
      <c r="G22" s="98"/>
      <c r="H22" s="98"/>
      <c r="I22" s="98"/>
    </row>
    <row r="23" spans="2:9" ht="13.5">
      <c r="B23" s="98"/>
      <c r="C23" s="98"/>
      <c r="D23" s="98"/>
      <c r="E23" s="98"/>
      <c r="F23" s="98"/>
      <c r="G23" s="98"/>
      <c r="H23" s="98"/>
      <c r="I23" s="98"/>
    </row>
    <row r="24" spans="2:9" ht="13.5">
      <c r="B24" s="98"/>
      <c r="C24" s="98"/>
      <c r="D24" s="98"/>
      <c r="E24" s="98"/>
      <c r="F24" s="98"/>
      <c r="G24" s="98"/>
      <c r="H24" s="98"/>
      <c r="I24" s="98"/>
    </row>
    <row r="25" spans="2:9" ht="13.5">
      <c r="B25" s="98"/>
      <c r="C25" s="98"/>
      <c r="D25" s="98"/>
      <c r="E25" s="98"/>
      <c r="F25" s="98"/>
      <c r="G25" s="98"/>
      <c r="H25" s="98"/>
      <c r="I25" s="98"/>
    </row>
    <row r="26" spans="2:9" ht="13.5">
      <c r="B26" s="98"/>
      <c r="C26" s="98"/>
      <c r="D26" s="98"/>
      <c r="E26" s="98"/>
      <c r="F26" s="98"/>
      <c r="G26" s="98"/>
      <c r="H26" s="98"/>
      <c r="I26" s="98"/>
    </row>
    <row r="27" spans="2:9" ht="13.5">
      <c r="B27" s="98"/>
      <c r="C27" s="98"/>
      <c r="D27" s="98"/>
      <c r="E27" s="98"/>
      <c r="F27" s="98"/>
      <c r="G27" s="98"/>
      <c r="H27" s="98"/>
      <c r="I27" s="98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3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F20" sqref="F20"/>
    </sheetView>
  </sheetViews>
  <sheetFormatPr defaultColWidth="17.69921875" defaultRowHeight="19.5" customHeight="1"/>
  <cols>
    <col min="1" max="1" width="17.19921875" style="23" customWidth="1"/>
    <col min="2" max="2" width="1" style="23" customWidth="1"/>
    <col min="3" max="3" width="4.5" style="23" customWidth="1"/>
    <col min="4" max="4" width="5.296875" style="28" customWidth="1"/>
    <col min="5" max="7" width="5.5" style="23" customWidth="1"/>
    <col min="8" max="8" width="7.5" style="23" customWidth="1"/>
    <col min="9" max="9" width="1.203125" style="23" customWidth="1"/>
    <col min="10" max="10" width="7.5" style="24" customWidth="1"/>
    <col min="11" max="11" width="8.5" style="24" customWidth="1"/>
    <col min="12" max="12" width="7.5" style="24" customWidth="1"/>
    <col min="13" max="13" width="8.19921875" style="24" customWidth="1"/>
    <col min="14" max="30" width="7.5" style="24" customWidth="1"/>
    <col min="31" max="31" width="7.5" style="0" customWidth="1"/>
    <col min="32" max="32" width="7.5" style="24" customWidth="1"/>
    <col min="33" max="16384" width="17.69921875" style="23" customWidth="1"/>
  </cols>
  <sheetData>
    <row r="1" spans="1:31" ht="15" customHeight="1" thickBot="1">
      <c r="A1" s="25"/>
      <c r="B1" s="25"/>
      <c r="C1" s="25"/>
      <c r="D1" s="53" t="s">
        <v>10</v>
      </c>
      <c r="J1" s="82">
        <v>2013</v>
      </c>
      <c r="K1" s="81"/>
      <c r="L1" s="81"/>
      <c r="M1" s="82">
        <v>2014</v>
      </c>
      <c r="AE1" s="102"/>
    </row>
    <row r="2" spans="1:32" s="74" customFormat="1" ht="24" customHeight="1">
      <c r="A2" s="72"/>
      <c r="B2" s="72"/>
      <c r="C2" s="72"/>
      <c r="D2" s="73"/>
      <c r="I2" s="75"/>
      <c r="J2" s="76" t="s">
        <v>81</v>
      </c>
      <c r="K2" s="77" t="s">
        <v>30</v>
      </c>
      <c r="L2" s="77" t="s">
        <v>37</v>
      </c>
      <c r="M2" s="77" t="s">
        <v>37</v>
      </c>
      <c r="N2" s="77" t="s">
        <v>40</v>
      </c>
      <c r="O2" s="77" t="s">
        <v>40</v>
      </c>
      <c r="P2" s="77" t="s">
        <v>29</v>
      </c>
      <c r="Q2" s="77" t="s">
        <v>67</v>
      </c>
      <c r="R2" s="77" t="s">
        <v>74</v>
      </c>
      <c r="S2" s="77" t="s">
        <v>74</v>
      </c>
      <c r="T2" s="77" t="s">
        <v>40</v>
      </c>
      <c r="U2" s="77" t="s">
        <v>77</v>
      </c>
      <c r="V2" s="77" t="s">
        <v>29</v>
      </c>
      <c r="W2" s="77" t="s">
        <v>84</v>
      </c>
      <c r="X2" s="77" t="s">
        <v>84</v>
      </c>
      <c r="Y2" s="77" t="s">
        <v>44</v>
      </c>
      <c r="Z2" s="77" t="s">
        <v>44</v>
      </c>
      <c r="AA2" s="77" t="s">
        <v>46</v>
      </c>
      <c r="AB2" s="77" t="s">
        <v>46</v>
      </c>
      <c r="AC2" s="77" t="s">
        <v>110</v>
      </c>
      <c r="AD2" s="77" t="s">
        <v>110</v>
      </c>
      <c r="AE2" s="103" t="s">
        <v>123</v>
      </c>
      <c r="AF2" s="77" t="s">
        <v>47</v>
      </c>
    </row>
    <row r="3" spans="1:32" ht="15" customHeight="1">
      <c r="A3" s="54" t="s">
        <v>50</v>
      </c>
      <c r="B3" s="55"/>
      <c r="C3" s="117"/>
      <c r="D3" s="56" t="s">
        <v>48</v>
      </c>
      <c r="E3" s="57"/>
      <c r="F3" s="58"/>
      <c r="G3" s="58"/>
      <c r="H3" s="59"/>
      <c r="I3" s="43"/>
      <c r="J3" s="49" t="s">
        <v>83</v>
      </c>
      <c r="K3" s="50" t="s">
        <v>82</v>
      </c>
      <c r="L3" s="50" t="s">
        <v>83</v>
      </c>
      <c r="M3" s="50" t="s">
        <v>82</v>
      </c>
      <c r="N3" s="50" t="s">
        <v>39</v>
      </c>
      <c r="O3" s="50" t="s">
        <v>39</v>
      </c>
      <c r="P3" s="50" t="s">
        <v>108</v>
      </c>
      <c r="Q3" s="50" t="s">
        <v>68</v>
      </c>
      <c r="R3" s="50" t="s">
        <v>71</v>
      </c>
      <c r="S3" s="50" t="s">
        <v>71</v>
      </c>
      <c r="T3" s="50" t="s">
        <v>42</v>
      </c>
      <c r="U3" s="50" t="s">
        <v>80</v>
      </c>
      <c r="V3" s="50" t="s">
        <v>114</v>
      </c>
      <c r="W3" s="50" t="s">
        <v>39</v>
      </c>
      <c r="X3" s="50" t="s">
        <v>39</v>
      </c>
      <c r="Y3" s="50" t="s">
        <v>105</v>
      </c>
      <c r="Z3" s="50" t="s">
        <v>105</v>
      </c>
      <c r="AA3" s="50" t="s">
        <v>107</v>
      </c>
      <c r="AB3" s="50" t="s">
        <v>107</v>
      </c>
      <c r="AC3" s="50" t="s">
        <v>111</v>
      </c>
      <c r="AD3" s="50" t="s">
        <v>111</v>
      </c>
      <c r="AE3" s="104" t="s">
        <v>124</v>
      </c>
      <c r="AF3" s="50" t="s">
        <v>108</v>
      </c>
    </row>
    <row r="4" spans="1:32" ht="15" customHeight="1">
      <c r="A4" s="30"/>
      <c r="B4" s="38"/>
      <c r="C4" s="118" t="s">
        <v>131</v>
      </c>
      <c r="D4" s="42" t="s">
        <v>9</v>
      </c>
      <c r="E4" s="39" t="s">
        <v>35</v>
      </c>
      <c r="F4" s="40" t="s">
        <v>35</v>
      </c>
      <c r="G4" s="41" t="s">
        <v>35</v>
      </c>
      <c r="H4" s="42" t="s">
        <v>11</v>
      </c>
      <c r="I4" s="43"/>
      <c r="J4" s="49" t="s">
        <v>100</v>
      </c>
      <c r="K4" s="50" t="s">
        <v>90</v>
      </c>
      <c r="L4" s="50" t="s">
        <v>101</v>
      </c>
      <c r="M4" s="50" t="s">
        <v>102</v>
      </c>
      <c r="N4" s="50" t="s">
        <v>91</v>
      </c>
      <c r="O4" s="50" t="s">
        <v>92</v>
      </c>
      <c r="P4" s="50" t="s">
        <v>93</v>
      </c>
      <c r="Q4" s="50" t="s">
        <v>94</v>
      </c>
      <c r="R4" s="50" t="s">
        <v>95</v>
      </c>
      <c r="S4" s="50" t="s">
        <v>96</v>
      </c>
      <c r="T4" s="50" t="s">
        <v>97</v>
      </c>
      <c r="U4" s="50" t="s">
        <v>98</v>
      </c>
      <c r="V4" s="50" t="s">
        <v>99</v>
      </c>
      <c r="W4" s="50" t="s">
        <v>103</v>
      </c>
      <c r="X4" s="50" t="s">
        <v>104</v>
      </c>
      <c r="Y4" s="50" t="s">
        <v>106</v>
      </c>
      <c r="Z4" s="50" t="s">
        <v>106</v>
      </c>
      <c r="AA4" s="50" t="s">
        <v>109</v>
      </c>
      <c r="AB4" s="50" t="s">
        <v>109</v>
      </c>
      <c r="AC4" s="50" t="s">
        <v>112</v>
      </c>
      <c r="AD4" s="50" t="s">
        <v>113</v>
      </c>
      <c r="AE4" s="104" t="s">
        <v>126</v>
      </c>
      <c r="AF4" s="50" t="s">
        <v>129</v>
      </c>
    </row>
    <row r="5" spans="1:32" ht="15" customHeight="1" thickBot="1">
      <c r="A5" s="60" t="s">
        <v>13</v>
      </c>
      <c r="B5" s="61"/>
      <c r="C5" s="118" t="s">
        <v>3</v>
      </c>
      <c r="D5" s="62" t="s">
        <v>3</v>
      </c>
      <c r="E5" s="48" t="s">
        <v>7</v>
      </c>
      <c r="F5" s="63" t="s">
        <v>6</v>
      </c>
      <c r="G5" s="63" t="s">
        <v>36</v>
      </c>
      <c r="H5" s="62" t="s">
        <v>12</v>
      </c>
      <c r="I5" s="43"/>
      <c r="J5" s="51" t="s">
        <v>21</v>
      </c>
      <c r="K5" s="52" t="s">
        <v>32</v>
      </c>
      <c r="L5" s="52" t="s">
        <v>32</v>
      </c>
      <c r="M5" s="52" t="s">
        <v>32</v>
      </c>
      <c r="N5" s="52" t="s">
        <v>21</v>
      </c>
      <c r="O5" s="52" t="s">
        <v>32</v>
      </c>
      <c r="P5" s="52" t="s">
        <v>32</v>
      </c>
      <c r="Q5" s="52" t="s">
        <v>32</v>
      </c>
      <c r="R5" s="52" t="s">
        <v>21</v>
      </c>
      <c r="S5" s="52" t="s">
        <v>32</v>
      </c>
      <c r="T5" s="52" t="s">
        <v>32</v>
      </c>
      <c r="U5" s="52" t="s">
        <v>32</v>
      </c>
      <c r="V5" s="52" t="s">
        <v>32</v>
      </c>
      <c r="W5" s="52" t="s">
        <v>21</v>
      </c>
      <c r="X5" s="52" t="s">
        <v>32</v>
      </c>
      <c r="Y5" s="52" t="s">
        <v>32</v>
      </c>
      <c r="Z5" s="52" t="s">
        <v>45</v>
      </c>
      <c r="AA5" s="52" t="s">
        <v>32</v>
      </c>
      <c r="AB5" s="52" t="s">
        <v>21</v>
      </c>
      <c r="AC5" s="52" t="s">
        <v>21</v>
      </c>
      <c r="AD5" s="52" t="s">
        <v>32</v>
      </c>
      <c r="AE5" s="105" t="s">
        <v>32</v>
      </c>
      <c r="AF5" s="52" t="s">
        <v>32</v>
      </c>
    </row>
    <row r="6" spans="1:32" s="27" customFormat="1" ht="15" customHeight="1">
      <c r="A6" s="65" t="s">
        <v>51</v>
      </c>
      <c r="B6" s="31"/>
      <c r="C6" s="31">
        <f aca="true" t="shared" si="0" ref="C6:C18">D6</f>
        <v>1</v>
      </c>
      <c r="D6" s="44">
        <f aca="true" t="shared" si="1" ref="D6:D18">RANK(H6,$H$6:$H$18,0)</f>
        <v>1</v>
      </c>
      <c r="E6" s="64">
        <f aca="true" t="shared" si="2" ref="E6:E18">LARGE(($J6:$AF6),1)</f>
        <v>1600</v>
      </c>
      <c r="F6" s="64">
        <f aca="true" t="shared" si="3" ref="F6:F18">LARGE(($J6:$AF6),2)</f>
        <v>1471.586554253805</v>
      </c>
      <c r="G6" s="64">
        <f aca="true" t="shared" si="4" ref="G6:G18">LARGE(($J6:$AF6),3)</f>
        <v>1395.3488372093022</v>
      </c>
      <c r="H6" s="44">
        <f aca="true" t="shared" si="5" ref="H6:H18">SUM(E6+F6+G6)</f>
        <v>4466.935391463107</v>
      </c>
      <c r="I6" s="26"/>
      <c r="J6" s="45">
        <f>IF(ISNA(VLOOKUP($A6,'TNF HP Dec8'!$A$17:$H$26,8,FALSE))=TRUE,"0",VLOOKUP($A6,'TNF HP Dec8'!$A$17:$H$26,8,FALSE))</f>
        <v>0</v>
      </c>
      <c r="K6" s="45">
        <f>IF(ISNA(VLOOKUP($A6,'Dew Tour SS'!$A$17:$H$26,8,FALSE))=TRUE,0,VLOOKUP($A6,'Dew Tour SS'!$A$17:$H$26,8,FALSE))</f>
        <v>1395.3488372093022</v>
      </c>
      <c r="L6" s="45">
        <f>IF(ISNA(VLOOKUP($A6,'Copper WC SS'!$A$17:$H$26,8,FALSE))=TRUE,0,VLOOKUP($A6,'Copper WC SS'!$A$17:$H$26,8,FALSE))</f>
        <v>1600</v>
      </c>
      <c r="M6" s="45">
        <f>IF(ISNA(VLOOKUP($A6,'Breckenridge WC SS'!$A$17:$H$26,8,FALSE))=TRUE,0,VLOOKUP($A6,'Breckenridge WC SS'!$A$17:$H$26,8,FALSE))</f>
        <v>0</v>
      </c>
      <c r="N6" s="45">
        <f>IF(ISNA(VLOOKUP($A6,'TT MLSM HP'!$A$17:$H$26,8,FALSE))=TRUE,0,VLOOKUP($A6,'TT MLSM HP'!$A$17:$H$26,8,FALSE))</f>
        <v>0</v>
      </c>
      <c r="O6" s="32">
        <f>IF(ISNA(VLOOKUP($A6,'TT MLSM SS'!$A$17:$H$26,8,FALSE))=TRUE,0,VLOOKUP($A6,'TT MLSM SS'!$A$17:$H$26,8,FALSE))</f>
        <v>0</v>
      </c>
      <c r="P6" s="32">
        <f>IF(ISNA(VLOOKUP($A6,'TNF Whistler SS'!$A$17:$H$26,8,FALSE))=TRUE,0,VLOOKUP($A6,'TNF Whistler SS'!$A$17:$H$26,8,FALSE))</f>
        <v>0</v>
      </c>
      <c r="Q6" s="32">
        <f>IF(ISNA(VLOOKUP($A6,'X Games SS'!$A$17:$H$26,8,FALSE))=TRUE,0,VLOOKUP($A6,'X Games SS'!$A$17:$H$26,8,FALSE))</f>
        <v>1471.586554253805</v>
      </c>
      <c r="R6" s="32">
        <f>IF(ISNA(VLOOKUP($A6,'COT HP'!$A$17:$H$26,8,FALSE))=TRUE,0,VLOOKUP($A6,'COT HP'!$A$17:$H$26,8,FALSE))</f>
        <v>0</v>
      </c>
      <c r="S6" s="32">
        <f>IF(ISNA(VLOOKUP($A6,'COT SS'!$A$17:$H$26,8,FALSE))=TRUE,0,VLOOKUP($A6,'COT SS'!$A$17:$H$26,8,FALSE))</f>
        <v>0</v>
      </c>
      <c r="T6" s="32">
        <f>IF(ISNA(VLOOKUP($A6,'TT Caledon SS'!$A$17:$H$26,8,FALSE))=TRUE,0,VLOOKUP($A6,'TT Caledon SS'!$A$17:$H$26,8,FALSE))</f>
        <v>0</v>
      </c>
      <c r="U6" s="32">
        <f>IF(ISNA(VLOOKUP($A6,'Aspen Open SS'!$A$17:$H$27,8,FALSE))=TRUE,0,VLOOKUP($A6,'Aspen Open SS'!$A$17:$H$27,8,FALSE))</f>
        <v>0</v>
      </c>
      <c r="V6" s="32">
        <f>IF(ISNA(VLOOKUP($A6,'TNF Stratton SS'!$A$17:$H$26,8,FALSE))=TRUE,0,VLOOKUP($A6,'TNF Stratton SS'!$A$17:$H$26,8,FALSE))</f>
        <v>0</v>
      </c>
      <c r="W6" s="32">
        <f>IF(ISNA(VLOOKUP($A6,'OWG-Provincials HP'!$A$17:$H$26,8,FALSE))=TRUE,0,VLOOKUP($A6,'OWG-Provincials HP'!$A$17:$H$26,8,FALSE))</f>
        <v>0</v>
      </c>
      <c r="X6" s="32">
        <f>IF(ISNA(VLOOKUP($A6,'OWG-Provincials SS'!$A$17:$H$27,8,FALSE))=TRUE,0,VLOOKUP($A6,'OWG-Provincials SS'!$A$17:$H$27,8,FALSE))</f>
        <v>0</v>
      </c>
      <c r="Y6" s="32">
        <f>IF(ISNA(VLOOKUP($A6,'Jr Natl SS'!$A$17:$H$27,8,FALSE))=TRUE,0,VLOOKUP($A6,'Jr Natl SS'!$A$17:$H$27,8,FALSE))</f>
        <v>0</v>
      </c>
      <c r="Z6" s="32">
        <f>IF(ISNA(VLOOKUP($A6,'Jr Natl BA'!$A$17:$H$27,8,FALSE))=TRUE,0,VLOOKUP($A6,'Jr Natl BA'!$A$17:$H$27,8,FALSE))</f>
        <v>0</v>
      </c>
      <c r="AA6" s="32">
        <f>IF(ISNA(VLOOKUP($A6,'Snowcrown SS'!$A$17:$H$27,8,FALSE))=TRUE,0,VLOOKUP($A6,'Snowcrown SS'!$A$17:$H$27,8,FALSE))</f>
        <v>0</v>
      </c>
      <c r="AB6" s="32">
        <f>IF(ISNA(VLOOKUP($A6,'Snowcrown HP'!$A$17:$H$27,8,FALSE))=TRUE,0,VLOOKUP($A6,'Snowcrown HP'!$A$17:$H$27,8,FALSE))</f>
        <v>0</v>
      </c>
      <c r="AC6" s="32">
        <f>IF(ISNA(VLOOKUP($A6,'Nationals COP HP'!$A$17:$H$27,8,FALSE))=TRUE,0,VLOOKUP($A6,'Nationals COP HP'!$A$17:$H$27,8,FALSE))</f>
        <v>0</v>
      </c>
      <c r="AD6" s="32">
        <f>IF(ISNA(VLOOKUP($A6,'Nationals COP SS'!$A$17:$H$27,8,FALSE))=TRUE,0,VLOOKUP($A6,'Nationals COP SS'!$A$17:$H$27,8,FALSE))</f>
        <v>0</v>
      </c>
      <c r="AE6" s="32">
        <f>IF(ISNA(VLOOKUP($A6,'Sun Peaks Dew Tour Am SS'!$A$17:$H$27,8,FALSE))=TRUE,0,VLOOKUP($A6,'Sun Peaks Dew Tour Am SS'!$A$17:$H$27,8,FALSE))</f>
        <v>0</v>
      </c>
      <c r="AF6" s="32">
        <f>IF(ISNA(VLOOKUP($A6,'AFP Worlds Whistler SS'!$A$17:$H$27,8,FALSE))=TRUE,0,VLOOKUP($A6,'AFP Worlds Whistler SS'!$A$17:$H$27,8,FALSE))</f>
        <v>0</v>
      </c>
    </row>
    <row r="7" spans="1:32" s="27" customFormat="1" ht="15">
      <c r="A7" s="66" t="s">
        <v>52</v>
      </c>
      <c r="B7" s="31"/>
      <c r="C7" s="31">
        <f t="shared" si="0"/>
        <v>2</v>
      </c>
      <c r="D7" s="44">
        <f t="shared" si="1"/>
        <v>2</v>
      </c>
      <c r="E7" s="64">
        <f t="shared" si="2"/>
        <v>1600</v>
      </c>
      <c r="F7" s="64">
        <f t="shared" si="3"/>
        <v>1300.4566210045664</v>
      </c>
      <c r="G7" s="64">
        <f t="shared" si="4"/>
        <v>1244.73381846036</v>
      </c>
      <c r="H7" s="44">
        <f t="shared" si="5"/>
        <v>4145.190439464926</v>
      </c>
      <c r="I7" s="26"/>
      <c r="J7" s="45">
        <f>IF(ISNA(VLOOKUP($A7,'TNF HP Dec8'!$A$17:$H$26,8,FALSE))=TRUE,"0",VLOOKUP($A7,'TNF HP Dec8'!$A$17:$H$26,8,FALSE))</f>
        <v>0</v>
      </c>
      <c r="K7" s="45">
        <f>IF(ISNA(VLOOKUP($A7,'Dew Tour SS'!$A$17:$H$26,8,FALSE))=TRUE,0,VLOOKUP($A7,'Dew Tour SS'!$A$17:$H$26,8,FALSE))</f>
        <v>882.5581395348838</v>
      </c>
      <c r="L7" s="45">
        <f>IF(ISNA(VLOOKUP($A7,'Copper WC SS'!$A$17:$H$26,8,FALSE))=TRUE,0,VLOOKUP($A7,'Copper WC SS'!$A$17:$H$26,8,FALSE))</f>
        <v>1300.4566210045664</v>
      </c>
      <c r="M7" s="45">
        <f>IF(ISNA(VLOOKUP($A7,'Breckenridge WC SS'!$A$17:$H$26,8,FALSE))=TRUE,0,VLOOKUP($A7,'Breckenridge WC SS'!$A$17:$H$26,8,FALSE))</f>
        <v>326.2350552673133</v>
      </c>
      <c r="N7" s="45">
        <f>IF(ISNA(VLOOKUP($A7,'TT MLSM HP'!$A$17:$H$26,8,FALSE))=TRUE,0,VLOOKUP($A7,'TT MLSM HP'!$A$17:$H$26,8,FALSE))</f>
        <v>0</v>
      </c>
      <c r="O7" s="32">
        <f>IF(ISNA(VLOOKUP($A7,'TT MLSM SS'!$A$17:$H$26,8,FALSE))=TRUE,0,VLOOKUP($A7,'TT MLSM SS'!$A$17:$H$26,8,FALSE))</f>
        <v>0</v>
      </c>
      <c r="P7" s="32">
        <f>IF(ISNA(VLOOKUP($A7,'TNF Whistler SS'!$A$17:$H$26,8,FALSE))=TRUE,0,VLOOKUP($A7,'TNF Whistler SS'!$A$17:$H$26,8,FALSE))</f>
        <v>848.936170212766</v>
      </c>
      <c r="Q7" s="32">
        <f>IF(ISNA(VLOOKUP($A7,'X Games SS'!$A$17:$H$26,8,FALSE))=TRUE,0,VLOOKUP($A7,'X Games SS'!$A$17:$H$26,8,FALSE))</f>
        <v>0</v>
      </c>
      <c r="R7" s="32">
        <f>IF(ISNA(VLOOKUP($A7,'COT HP'!$A$17:$H$26,8,FALSE))=TRUE,0,VLOOKUP($A7,'COT HP'!$A$17:$H$26,8,FALSE))</f>
        <v>0</v>
      </c>
      <c r="S7" s="32">
        <f>IF(ISNA(VLOOKUP($A7,'COT SS'!$A$17:$H$26,8,FALSE))=TRUE,0,VLOOKUP($A7,'COT SS'!$A$17:$H$26,8,FALSE))</f>
        <v>0</v>
      </c>
      <c r="T7" s="32">
        <f>IF(ISNA(VLOOKUP($A7,'TT Caledon SS'!$A$17:$H$26,8,FALSE))=TRUE,0,VLOOKUP($A7,'TT Caledon SS'!$A$17:$H$26,8,FALSE))</f>
        <v>0</v>
      </c>
      <c r="U7" s="32">
        <f>IF(ISNA(VLOOKUP($A7,'Aspen Open SS'!$A$17:$H$27,8,FALSE))=TRUE,0,VLOOKUP($A7,'Aspen Open SS'!$A$17:$H$27,8,FALSE))</f>
        <v>1244.73381846036</v>
      </c>
      <c r="V7" s="32">
        <f>IF(ISNA(VLOOKUP($A7,'TNF Stratton SS'!$A$17:$H$26,8,FALSE))=TRUE,0,VLOOKUP($A7,'TNF Stratton SS'!$A$17:$H$26,8,FALSE))</f>
        <v>0</v>
      </c>
      <c r="W7" s="32">
        <f>IF(ISNA(VLOOKUP($A7,'OWG-Provincials HP'!$A$17:$H$26,8,FALSE))=TRUE,0,VLOOKUP($A7,'OWG-Provincials HP'!$A$17:$H$26,8,FALSE))</f>
        <v>0</v>
      </c>
      <c r="X7" s="32">
        <f>IF(ISNA(VLOOKUP($A7,'OWG-Provincials SS'!$A$17:$H$27,8,FALSE))=TRUE,0,VLOOKUP($A7,'OWG-Provincials SS'!$A$17:$H$27,8,FALSE))</f>
        <v>0</v>
      </c>
      <c r="Y7" s="32">
        <f>IF(ISNA(VLOOKUP($A7,'Jr Natl SS'!$A$17:$H$27,8,FALSE))=TRUE,0,VLOOKUP($A7,'Jr Natl SS'!$A$17:$H$27,8,FALSE))</f>
        <v>0</v>
      </c>
      <c r="Z7" s="32">
        <f>IF(ISNA(VLOOKUP($A7,'Jr Natl BA'!$A$17:$H$27,8,FALSE))=TRUE,0,VLOOKUP($A7,'Jr Natl BA'!$A$17:$H$27,8,FALSE))</f>
        <v>0</v>
      </c>
      <c r="AA7" s="32">
        <f>IF(ISNA(VLOOKUP($A7,'Snowcrown SS'!$A$17:$H$27,8,FALSE))=TRUE,0,VLOOKUP($A7,'Snowcrown SS'!$A$17:$H$27,8,FALSE))</f>
        <v>700</v>
      </c>
      <c r="AB7" s="32">
        <f>IF(ISNA(VLOOKUP($A7,'Snowcrown HP'!$A$17:$H$27,8,FALSE))=TRUE,0,VLOOKUP($A7,'Snowcrown HP'!$A$17:$H$27,8,FALSE))</f>
        <v>489.8016997167138</v>
      </c>
      <c r="AC7" s="32">
        <f>IF(ISNA(VLOOKUP($A7,'Nationals COP HP'!$A$17:$H$27,8,FALSE))=TRUE,0,VLOOKUP($A7,'Nationals COP HP'!$A$17:$H$27,8,FALSE))</f>
        <v>0</v>
      </c>
      <c r="AD7" s="32">
        <f>IF(ISNA(VLOOKUP($A7,'Nationals COP SS'!$A$17:$H$27,8,FALSE))=TRUE,0,VLOOKUP($A7,'Nationals COP SS'!$A$17:$H$27,8,FALSE))</f>
        <v>0</v>
      </c>
      <c r="AE7" s="32">
        <f>IF(ISNA(VLOOKUP($A7,'Sun Peaks Dew Tour Am SS'!$A$17:$H$27,8,FALSE))=TRUE,0,VLOOKUP($A7,'Sun Peaks Dew Tour Am SS'!$A$17:$H$27,8,FALSE))</f>
        <v>0</v>
      </c>
      <c r="AF7" s="32">
        <f>IF(ISNA(VLOOKUP($A7,'AFP Worlds Whistler SS'!$A$17:$H$27,8,FALSE))=TRUE,0,VLOOKUP($A7,'AFP Worlds Whistler SS'!$A$17:$H$27,8,FALSE))</f>
        <v>1600</v>
      </c>
    </row>
    <row r="8" spans="1:32" s="27" customFormat="1" ht="15">
      <c r="A8" s="68" t="s">
        <v>53</v>
      </c>
      <c r="B8" s="31"/>
      <c r="C8" s="31">
        <f t="shared" si="0"/>
        <v>3</v>
      </c>
      <c r="D8" s="44">
        <f t="shared" si="1"/>
        <v>3</v>
      </c>
      <c r="E8" s="64">
        <f t="shared" si="2"/>
        <v>1214.3623132899272</v>
      </c>
      <c r="F8" s="64">
        <f t="shared" si="3"/>
        <v>823.4042553191489</v>
      </c>
      <c r="G8" s="64">
        <f t="shared" si="4"/>
        <v>587.473903966597</v>
      </c>
      <c r="H8" s="44">
        <f t="shared" si="5"/>
        <v>2625.2404725756733</v>
      </c>
      <c r="I8" s="26"/>
      <c r="J8" s="45">
        <f>IF(ISNA(VLOOKUP($A8,'TNF HP Dec8'!$A$17:$H$26,8,FALSE))=TRUE,"0",VLOOKUP($A8,'TNF HP Dec8'!$A$17:$H$26,8,FALSE))</f>
        <v>0</v>
      </c>
      <c r="K8" s="45">
        <f>IF(ISNA(VLOOKUP($A8,'Dew Tour SS'!$A$17:$H$26,8,FALSE))=TRUE,0,VLOOKUP($A8,'Dew Tour SS'!$A$17:$H$26,8,FALSE))</f>
        <v>0</v>
      </c>
      <c r="L8" s="45">
        <f>IF(ISNA(VLOOKUP($A8,'Copper WC SS'!$A$17:$H$26,8,FALSE))=TRUE,0,VLOOKUP($A8,'Copper WC SS'!$A$17:$H$26,8,FALSE))</f>
        <v>0</v>
      </c>
      <c r="M8" s="45">
        <f>IF(ISNA(VLOOKUP($A8,'Breckenridge WC SS'!$A$17:$H$26,8,FALSE))=TRUE,0,VLOOKUP($A8,'Breckenridge WC SS'!$A$17:$H$26,8,FALSE))</f>
        <v>0</v>
      </c>
      <c r="N8" s="45">
        <f>IF(ISNA(VLOOKUP($A8,'TT MLSM HP'!$A$17:$H$26,8,FALSE))=TRUE,0,VLOOKUP($A8,'TT MLSM HP'!$A$17:$H$26,8,FALSE))</f>
        <v>0</v>
      </c>
      <c r="O8" s="32">
        <f>IF(ISNA(VLOOKUP($A8,'TT MLSM SS'!$A$17:$H$26,8,FALSE))=TRUE,0,VLOOKUP($A8,'TT MLSM SS'!$A$17:$H$26,8,FALSE))</f>
        <v>0</v>
      </c>
      <c r="P8" s="32">
        <f>IF(ISNA(VLOOKUP($A8,'TNF Whistler SS'!$A$17:$H$26,8,FALSE))=TRUE,0,VLOOKUP($A8,'TNF Whistler SS'!$A$17:$H$26,8,FALSE))</f>
        <v>823.4042553191489</v>
      </c>
      <c r="Q8" s="32">
        <f>IF(ISNA(VLOOKUP($A8,'X Games SS'!$A$17:$H$26,8,FALSE))=TRUE,0,VLOOKUP($A8,'X Games SS'!$A$17:$H$26,8,FALSE))</f>
        <v>0</v>
      </c>
      <c r="R8" s="32">
        <f>IF(ISNA(VLOOKUP($A8,'COT HP'!$A$17:$H$26,8,FALSE))=TRUE,0,VLOOKUP($A8,'COT HP'!$A$17:$H$26,8,FALSE))</f>
        <v>205.11627906976742</v>
      </c>
      <c r="S8" s="32">
        <f>IF(ISNA(VLOOKUP($A8,'COT SS'!$A$17:$H$26,8,FALSE))=TRUE,0,VLOOKUP($A8,'COT SS'!$A$17:$H$26,8,FALSE))</f>
        <v>587.473903966597</v>
      </c>
      <c r="T8" s="32">
        <f>IF(ISNA(VLOOKUP($A8,'TT Caledon SS'!$A$17:$H$26,8,FALSE))=TRUE,0,VLOOKUP($A8,'TT Caledon SS'!$A$17:$H$26,8,FALSE))</f>
        <v>0</v>
      </c>
      <c r="U8" s="32">
        <f>IF(ISNA(VLOOKUP($A8,'Aspen Open SS'!$A$17:$H$27,8,FALSE))=TRUE,0,VLOOKUP($A8,'Aspen Open SS'!$A$17:$H$27,8,FALSE))</f>
        <v>1214.3623132899272</v>
      </c>
      <c r="V8" s="32">
        <f>IF(ISNA(VLOOKUP($A8,'TNF Stratton SS'!$A$17:$H$26,8,FALSE))=TRUE,0,VLOOKUP($A8,'TNF Stratton SS'!$A$17:$H$26,8,FALSE))</f>
        <v>0</v>
      </c>
      <c r="W8" s="32">
        <f>IF(ISNA(VLOOKUP($A8,'OWG-Provincials HP'!$A$17:$H$26,8,FALSE))=TRUE,0,VLOOKUP($A8,'OWG-Provincials HP'!$A$17:$H$26,8,FALSE))</f>
        <v>0</v>
      </c>
      <c r="X8" s="32">
        <f>IF(ISNA(VLOOKUP($A8,'OWG-Provincials SS'!$A$17:$H$27,8,FALSE))=TRUE,0,VLOOKUP($A8,'OWG-Provincials SS'!$A$17:$H$27,8,FALSE))</f>
        <v>0</v>
      </c>
      <c r="Y8" s="32">
        <f>IF(ISNA(VLOOKUP($A8,'Jr Natl SS'!$A$17:$H$27,8,FALSE))=TRUE,0,VLOOKUP($A8,'Jr Natl SS'!$A$17:$H$27,8,FALSE))</f>
        <v>0</v>
      </c>
      <c r="Z8" s="32">
        <f>IF(ISNA(VLOOKUP($A8,'Jr Natl BA'!$A$17:$H$27,8,FALSE))=TRUE,0,VLOOKUP($A8,'Jr Natl BA'!$A$17:$H$27,8,FALSE))</f>
        <v>0</v>
      </c>
      <c r="AA8" s="32">
        <f>IF(ISNA(VLOOKUP($A8,'Snowcrown SS'!$A$17:$H$27,8,FALSE))=TRUE,0,VLOOKUP($A8,'Snowcrown SS'!$A$17:$H$27,8,FALSE))</f>
        <v>0</v>
      </c>
      <c r="AB8" s="32">
        <f>IF(ISNA(VLOOKUP($A8,'Snowcrown HP'!$A$17:$H$27,8,FALSE))=TRUE,0,VLOOKUP($A8,'Snowcrown HP'!$A$17:$H$27,8,FALSE))</f>
        <v>0</v>
      </c>
      <c r="AC8" s="32">
        <f>IF(ISNA(VLOOKUP($A8,'Nationals COP HP'!$A$17:$H$27,8,FALSE))=TRUE,0,VLOOKUP($A8,'Nationals COP HP'!$A$17:$H$27,8,FALSE))</f>
        <v>0</v>
      </c>
      <c r="AD8" s="32">
        <f>IF(ISNA(VLOOKUP($A8,'Nationals COP SS'!$A$17:$H$27,8,FALSE))=TRUE,0,VLOOKUP($A8,'Nationals COP SS'!$A$17:$H$27,8,FALSE))</f>
        <v>0</v>
      </c>
      <c r="AE8" s="32">
        <f>IF(ISNA(VLOOKUP($A8,'Sun Peaks Dew Tour Am SS'!$A$17:$H$27,8,FALSE))=TRUE,0,VLOOKUP($A8,'Sun Peaks Dew Tour Am SS'!$A$17:$H$27,8,FALSE))</f>
        <v>0</v>
      </c>
      <c r="AF8" s="32">
        <f>IF(ISNA(VLOOKUP($A8,'AFP Worlds Whistler SS'!$A$17:$H$27,8,FALSE))=TRUE,0,VLOOKUP($A8,'AFP Worlds Whistler SS'!$A$17:$H$27,8,FALSE))</f>
        <v>0</v>
      </c>
    </row>
    <row r="9" spans="1:32" s="27" customFormat="1" ht="15">
      <c r="A9" s="67" t="s">
        <v>56</v>
      </c>
      <c r="B9" s="31"/>
      <c r="C9" s="31">
        <f t="shared" si="0"/>
        <v>4</v>
      </c>
      <c r="D9" s="44">
        <f t="shared" si="1"/>
        <v>4</v>
      </c>
      <c r="E9" s="64">
        <f t="shared" si="2"/>
        <v>930.5008368739541</v>
      </c>
      <c r="F9" s="64">
        <f t="shared" si="3"/>
        <v>679.4666666666666</v>
      </c>
      <c r="G9" s="64">
        <f t="shared" si="4"/>
        <v>661.3047363717604</v>
      </c>
      <c r="H9" s="44">
        <f t="shared" si="5"/>
        <v>2271.2722399123813</v>
      </c>
      <c r="I9" s="26"/>
      <c r="J9" s="45">
        <f>IF(ISNA(VLOOKUP($A9,'TNF HP Dec8'!$A$17:$H$26,8,FALSE))=TRUE,"0",VLOOKUP($A9,'TNF HP Dec8'!$A$17:$H$26,8,FALSE))</f>
        <v>543.75</v>
      </c>
      <c r="K9" s="45">
        <f>IF(ISNA(VLOOKUP($A9,'Dew Tour SS'!$A$17:$H$26,8,FALSE))=TRUE,0,VLOOKUP($A9,'Dew Tour SS'!$A$17:$H$26,8,FALSE))</f>
        <v>0</v>
      </c>
      <c r="L9" s="45">
        <f>IF(ISNA(VLOOKUP($A9,'Copper WC SS'!$A$17:$H$26,8,FALSE))=TRUE,0,VLOOKUP($A9,'Copper WC SS'!$A$17:$H$26,8,FALSE))</f>
        <v>0</v>
      </c>
      <c r="M9" s="45">
        <f>IF(ISNA(VLOOKUP($A9,'Breckenridge WC SS'!$A$17:$H$26,8,FALSE))=TRUE,0,VLOOKUP($A9,'Breckenridge WC SS'!$A$17:$H$26,8,FALSE))</f>
        <v>0</v>
      </c>
      <c r="N9" s="45">
        <f>IF(ISNA(VLOOKUP($A9,'TT MLSM HP'!$A$17:$H$26,8,FALSE))=TRUE,0,VLOOKUP($A9,'TT MLSM HP'!$A$17:$H$26,8,FALSE))</f>
        <v>500</v>
      </c>
      <c r="O9" s="32">
        <f>IF(ISNA(VLOOKUP($A9,'TT MLSM SS'!$A$17:$H$26,8,FALSE))=TRUE,0,VLOOKUP($A9,'TT MLSM SS'!$A$17:$H$26,8,FALSE))</f>
        <v>500</v>
      </c>
      <c r="P9" s="32">
        <f>IF(ISNA(VLOOKUP($A9,'TNF Whistler SS'!$A$17:$H$26,8,FALSE))=TRUE,0,VLOOKUP($A9,'TNF Whistler SS'!$A$17:$H$26,8,FALSE))</f>
        <v>0</v>
      </c>
      <c r="Q9" s="32">
        <f>IF(ISNA(VLOOKUP($A9,'X Games SS'!$A$17:$H$26,8,FALSE))=TRUE,0,VLOOKUP($A9,'X Games SS'!$A$17:$H$26,8,FALSE))</f>
        <v>0</v>
      </c>
      <c r="R9" s="32">
        <f>IF(ISNA(VLOOKUP($A9,'COT HP'!$A$17:$H$26,8,FALSE))=TRUE,0,VLOOKUP($A9,'COT HP'!$A$17:$H$26,8,FALSE))</f>
        <v>480.23255813953483</v>
      </c>
      <c r="S9" s="32">
        <f>IF(ISNA(VLOOKUP($A9,'COT SS'!$A$17:$H$26,8,FALSE))=TRUE,0,VLOOKUP($A9,'COT SS'!$A$17:$H$26,8,FALSE))</f>
        <v>203.13152400835074</v>
      </c>
      <c r="T9" s="32">
        <f>IF(ISNA(VLOOKUP($A9,'TT Caledon SS'!$A$17:$H$26,8,FALSE))=TRUE,0,VLOOKUP($A9,'TT Caledon SS'!$A$17:$H$26,8,FALSE))</f>
        <v>427.860696517413</v>
      </c>
      <c r="U9" s="32">
        <f>IF(ISNA(VLOOKUP($A9,'Aspen Open SS'!$A$17:$H$27,8,FALSE))=TRUE,0,VLOOKUP($A9,'Aspen Open SS'!$A$17:$H$27,8,FALSE))</f>
        <v>0</v>
      </c>
      <c r="V9" s="32">
        <f>IF(ISNA(VLOOKUP($A9,'TNF Stratton SS'!$A$17:$H$26,8,FALSE))=TRUE,0,VLOOKUP($A9,'TNF Stratton SS'!$A$17:$H$26,8,FALSE))</f>
        <v>661.3047363717604</v>
      </c>
      <c r="W9" s="32">
        <f>IF(ISNA(VLOOKUP($A9,'OWG-Provincials HP'!$A$17:$H$26,8,FALSE))=TRUE,0,VLOOKUP($A9,'OWG-Provincials HP'!$A$17:$H$26,8,FALSE))</f>
        <v>526.0483870967741</v>
      </c>
      <c r="X9" s="32">
        <f>IF(ISNA(VLOOKUP($A9,'OWG-Provincials SS'!$A$17:$H$27,8,FALSE))=TRUE,0,VLOOKUP($A9,'OWG-Provincials SS'!$A$17:$H$27,8,FALSE))</f>
        <v>550</v>
      </c>
      <c r="Y9" s="32">
        <f>IF(ISNA(VLOOKUP($A9,'Jr Natl SS'!$A$17:$H$27,8,FALSE))=TRUE,0,VLOOKUP($A9,'Jr Natl SS'!$A$17:$H$27,8,FALSE))</f>
        <v>0</v>
      </c>
      <c r="Z9" s="32">
        <f>IF(ISNA(VLOOKUP($A9,'Jr Natl BA'!$A$17:$H$27,8,FALSE))=TRUE,0,VLOOKUP($A9,'Jr Natl BA'!$A$17:$H$27,8,FALSE))</f>
        <v>0</v>
      </c>
      <c r="AA9" s="32">
        <f>IF(ISNA(VLOOKUP($A9,'Snowcrown SS'!$A$17:$H$27,8,FALSE))=TRUE,0,VLOOKUP($A9,'Snowcrown SS'!$A$17:$H$27,8,FALSE))</f>
        <v>500</v>
      </c>
      <c r="AB9" s="32">
        <f>IF(ISNA(VLOOKUP($A9,'Snowcrown HP'!$A$17:$H$27,8,FALSE))=TRUE,0,VLOOKUP($A9,'Snowcrown HP'!$A$17:$H$27,8,FALSE))</f>
        <v>559.2067988668555</v>
      </c>
      <c r="AC9" s="32">
        <f>IF(ISNA(VLOOKUP($A9,'Nationals COP HP'!$A$17:$H$27,8,FALSE))=TRUE,0,VLOOKUP($A9,'Nationals COP HP'!$A$17:$H$27,8,FALSE))</f>
        <v>621.8181818181819</v>
      </c>
      <c r="AD9" s="32">
        <f>IF(ISNA(VLOOKUP($A9,'Nationals COP SS'!$A$17:$H$27,8,FALSE))=TRUE,0,VLOOKUP($A9,'Nationals COP SS'!$A$17:$H$27,8,FALSE))</f>
        <v>679.4666666666666</v>
      </c>
      <c r="AE9" s="32">
        <f>IF(ISNA(VLOOKUP($A9,'Sun Peaks Dew Tour Am SS'!$A$17:$H$27,8,FALSE))=TRUE,0,VLOOKUP($A9,'Sun Peaks Dew Tour Am SS'!$A$17:$H$27,8,FALSE))</f>
        <v>241.86991869918697</v>
      </c>
      <c r="AF9" s="32">
        <f>IF(ISNA(VLOOKUP($A9,'AFP Worlds Whistler SS'!$A$17:$H$27,8,FALSE))=TRUE,0,VLOOKUP($A9,'AFP Worlds Whistler SS'!$A$17:$H$27,8,FALSE))</f>
        <v>930.5008368739541</v>
      </c>
    </row>
    <row r="10" spans="1:32" s="27" customFormat="1" ht="15">
      <c r="A10" s="66" t="s">
        <v>63</v>
      </c>
      <c r="B10" s="31"/>
      <c r="C10" s="31">
        <f t="shared" si="0"/>
        <v>5</v>
      </c>
      <c r="D10" s="44">
        <f t="shared" si="1"/>
        <v>5</v>
      </c>
      <c r="E10" s="64">
        <f t="shared" si="2"/>
        <v>550</v>
      </c>
      <c r="F10" s="64">
        <f t="shared" si="3"/>
        <v>503.78151260504205</v>
      </c>
      <c r="G10" s="64">
        <f t="shared" si="4"/>
        <v>500</v>
      </c>
      <c r="H10" s="44">
        <f t="shared" si="5"/>
        <v>1553.781512605042</v>
      </c>
      <c r="I10" s="26"/>
      <c r="J10" s="45">
        <f>IF(ISNA(VLOOKUP($A10,'TNF HP Dec8'!$A$17:$H$26,8,FALSE))=TRUE,"0",VLOOKUP($A10,'TNF HP Dec8'!$A$17:$H$26,8,FALSE))</f>
        <v>0</v>
      </c>
      <c r="K10" s="45">
        <f>IF(ISNA(VLOOKUP($A10,'Dew Tour SS'!$A$17:$H$26,8,FALSE))=TRUE,0,VLOOKUP($A10,'Dew Tour SS'!$A$17:$H$26,8,FALSE))</f>
        <v>0</v>
      </c>
      <c r="L10" s="45">
        <f>IF(ISNA(VLOOKUP($A10,'Copper WC SS'!$A$17:$H$26,8,FALSE))=TRUE,0,VLOOKUP($A10,'Copper WC SS'!$A$17:$H$26,8,FALSE))</f>
        <v>0</v>
      </c>
      <c r="M10" s="45">
        <f>IF(ISNA(VLOOKUP($A10,'Breckenridge WC SS'!$A$17:$H$26,8,FALSE))=TRUE,0,VLOOKUP($A10,'Breckenridge WC SS'!$A$17:$H$26,8,FALSE))</f>
        <v>0</v>
      </c>
      <c r="N10" s="45">
        <f>IF(ISNA(VLOOKUP($A10,'TT MLSM HP'!$A$17:$H$26,8,FALSE))=TRUE,0,VLOOKUP($A10,'TT MLSM HP'!$A$17:$H$26,8,FALSE))</f>
        <v>463.6015325670498</v>
      </c>
      <c r="O10" s="32">
        <f>IF(ISNA(VLOOKUP($A10,'TT MLSM SS'!$A$17:$H$26,8,FALSE))=TRUE,0,VLOOKUP($A10,'TT MLSM SS'!$A$17:$H$26,8,FALSE))</f>
        <v>464.80743691899073</v>
      </c>
      <c r="P10" s="32">
        <f>IF(ISNA(VLOOKUP($A10,'TNF Whistler SS'!$A$17:$H$26,8,FALSE))=TRUE,0,VLOOKUP($A10,'TNF Whistler SS'!$A$17:$H$26,8,FALSE))</f>
        <v>0</v>
      </c>
      <c r="Q10" s="32">
        <f>IF(ISNA(VLOOKUP($A10,'X Games SS'!$A$17:$H$26,8,FALSE))=TRUE,0,VLOOKUP($A10,'X Games SS'!$A$17:$H$26,8,FALSE))</f>
        <v>0</v>
      </c>
      <c r="R10" s="32">
        <f>IF(ISNA(VLOOKUP($A10,'COT HP'!$A$17:$H$26,8,FALSE))=TRUE,0,VLOOKUP($A10,'COT HP'!$A$17:$H$26,8,FALSE))</f>
        <v>416.74418604651163</v>
      </c>
      <c r="S10" s="32">
        <f>IF(ISNA(VLOOKUP($A10,'COT SS'!$A$17:$H$26,8,FALSE))=TRUE,0,VLOOKUP($A10,'COT SS'!$A$17:$H$26,8,FALSE))</f>
        <v>292.27557411273483</v>
      </c>
      <c r="T10" s="32">
        <f>IF(ISNA(VLOOKUP($A10,'TT Caledon SS'!$A$17:$H$26,8,FALSE))=TRUE,0,VLOOKUP($A10,'TT Caledon SS'!$A$17:$H$26,8,FALSE))</f>
        <v>500</v>
      </c>
      <c r="U10" s="32">
        <f>IF(ISNA(VLOOKUP($A10,'Aspen Open SS'!$A$17:$H$27,8,FALSE))=TRUE,0,VLOOKUP($A10,'Aspen Open SS'!$A$17:$H$27,8,FALSE))</f>
        <v>0</v>
      </c>
      <c r="V10" s="32">
        <f>IF(ISNA(VLOOKUP($A10,'TNF Stratton SS'!$A$17:$H$26,8,FALSE))=TRUE,0,VLOOKUP($A10,'TNF Stratton SS'!$A$17:$H$26,8,FALSE))</f>
        <v>0</v>
      </c>
      <c r="W10" s="32">
        <f>IF(ISNA(VLOOKUP($A10,'OWG-Provincials HP'!$A$17:$H$26,8,FALSE))=TRUE,0,VLOOKUP($A10,'OWG-Provincials HP'!$A$17:$H$26,8,FALSE))</f>
        <v>550</v>
      </c>
      <c r="X10" s="32">
        <f>IF(ISNA(VLOOKUP($A10,'OWG-Provincials SS'!$A$17:$H$27,8,FALSE))=TRUE,0,VLOOKUP($A10,'OWG-Provincials SS'!$A$17:$H$27,8,FALSE))</f>
        <v>503.78151260504205</v>
      </c>
      <c r="Y10" s="32">
        <f>IF(ISNA(VLOOKUP($A10,'Jr Natl SS'!$A$17:$H$27,8,FALSE))=TRUE,0,VLOOKUP($A10,'Jr Natl SS'!$A$17:$H$27,8,FALSE))</f>
        <v>0</v>
      </c>
      <c r="Z10" s="32">
        <f>IF(ISNA(VLOOKUP($A10,'Jr Natl BA'!$A$17:$H$27,8,FALSE))=TRUE,0,VLOOKUP($A10,'Jr Natl BA'!$A$17:$H$27,8,FALSE))</f>
        <v>0</v>
      </c>
      <c r="AA10" s="32">
        <f>IF(ISNA(VLOOKUP($A10,'Snowcrown SS'!$A$17:$H$27,8,FALSE))=TRUE,0,VLOOKUP($A10,'Snowcrown SS'!$A$17:$H$27,8,FALSE))</f>
        <v>436.64383561643837</v>
      </c>
      <c r="AB10" s="32">
        <f>IF(ISNA(VLOOKUP($A10,'Snowcrown HP'!$A$17:$H$27,8,FALSE))=TRUE,0,VLOOKUP($A10,'Snowcrown HP'!$A$17:$H$27,8,FALSE))</f>
        <v>333.14447592067984</v>
      </c>
      <c r="AC10" s="32">
        <f>IF(ISNA(VLOOKUP($A10,'Nationals COP HP'!$A$17:$H$27,8,FALSE))=TRUE,0,VLOOKUP($A10,'Nationals COP HP'!$A$17:$H$27,8,FALSE))</f>
        <v>0</v>
      </c>
      <c r="AD10" s="32">
        <f>IF(ISNA(VLOOKUP($A10,'Nationals COP SS'!$A$17:$H$27,8,FALSE))=TRUE,0,VLOOKUP($A10,'Nationals COP SS'!$A$17:$H$27,8,FALSE))</f>
        <v>0</v>
      </c>
      <c r="AE10" s="32">
        <f>IF(ISNA(VLOOKUP($A10,'Sun Peaks Dew Tour Am SS'!$A$17:$H$27,8,FALSE))=TRUE,0,VLOOKUP($A10,'Sun Peaks Dew Tour Am SS'!$A$17:$H$27,8,FALSE))</f>
        <v>0</v>
      </c>
      <c r="AF10" s="32">
        <f>IF(ISNA(VLOOKUP($A10,'AFP Worlds Whistler SS'!$A$17:$H$27,8,FALSE))=TRUE,0,VLOOKUP($A10,'AFP Worlds Whistler SS'!$A$17:$H$27,8,FALSE))</f>
        <v>0</v>
      </c>
    </row>
    <row r="11" spans="1:32" s="27" customFormat="1" ht="15">
      <c r="A11" s="67" t="s">
        <v>55</v>
      </c>
      <c r="B11" s="31"/>
      <c r="C11" s="31">
        <f t="shared" si="0"/>
        <v>6</v>
      </c>
      <c r="D11" s="44">
        <f t="shared" si="1"/>
        <v>6</v>
      </c>
      <c r="E11" s="64">
        <f t="shared" si="2"/>
        <v>543.75</v>
      </c>
      <c r="F11" s="64">
        <f t="shared" si="3"/>
        <v>502.09677419354847</v>
      </c>
      <c r="G11" s="64">
        <f t="shared" si="4"/>
        <v>488.3597883597884</v>
      </c>
      <c r="H11" s="44">
        <f t="shared" si="5"/>
        <v>1534.2065625533369</v>
      </c>
      <c r="I11" s="26"/>
      <c r="J11" s="45">
        <f>IF(ISNA(VLOOKUP($A11,'TNF HP Dec8'!$A$17:$H$26,8,FALSE))=TRUE,"0",VLOOKUP($A11,'TNF HP Dec8'!$A$17:$H$26,8,FALSE))</f>
        <v>543.75</v>
      </c>
      <c r="K11" s="45">
        <f>IF(ISNA(VLOOKUP($A11,'Dew Tour SS'!$A$17:$H$26,8,FALSE))=TRUE,0,VLOOKUP($A11,'Dew Tour SS'!$A$17:$H$26,8,FALSE))</f>
        <v>0</v>
      </c>
      <c r="L11" s="45">
        <f>IF(ISNA(VLOOKUP($A11,'Copper WC SS'!$A$17:$H$26,8,FALSE))=TRUE,0,VLOOKUP($A11,'Copper WC SS'!$A$17:$H$26,8,FALSE))</f>
        <v>0</v>
      </c>
      <c r="M11" s="45">
        <f>IF(ISNA(VLOOKUP($A11,'Breckenridge WC SS'!$A$17:$H$26,8,FALSE))=TRUE,0,VLOOKUP($A11,'Breckenridge WC SS'!$A$17:$H$26,8,FALSE))</f>
        <v>0</v>
      </c>
      <c r="N11" s="45">
        <f>IF(ISNA(VLOOKUP($A11,'TT MLSM HP'!$A$17:$H$26,8,FALSE))=TRUE,0,VLOOKUP($A11,'TT MLSM HP'!$A$17:$H$26,8,FALSE))</f>
        <v>332.0561941251596</v>
      </c>
      <c r="O11" s="32">
        <f>IF(ISNA(VLOOKUP($A11,'TT MLSM SS'!$A$17:$H$26,8,FALSE))=TRUE,0,VLOOKUP($A11,'TT MLSM SS'!$A$17:$H$26,8,FALSE))</f>
        <v>398.40637450199205</v>
      </c>
      <c r="P11" s="32">
        <f>IF(ISNA(VLOOKUP($A11,'TNF Whistler SS'!$A$17:$H$26,8,FALSE))=TRUE,0,VLOOKUP($A11,'TNF Whistler SS'!$A$17:$H$26,8,FALSE))</f>
        <v>0</v>
      </c>
      <c r="Q11" s="32">
        <f>IF(ISNA(VLOOKUP($A11,'X Games SS'!$A$17:$H$26,8,FALSE))=TRUE,0,VLOOKUP($A11,'X Games SS'!$A$17:$H$26,8,FALSE))</f>
        <v>0</v>
      </c>
      <c r="R11" s="32">
        <f>IF(ISNA(VLOOKUP($A11,'COT HP'!$A$17:$H$26,8,FALSE))=TRUE,0,VLOOKUP($A11,'COT HP'!$A$17:$H$26,8,FALSE))</f>
        <v>395.5813953488372</v>
      </c>
      <c r="S11" s="32">
        <f>IF(ISNA(VLOOKUP($A11,'COT SS'!$A$17:$H$26,8,FALSE))=TRUE,0,VLOOKUP($A11,'COT SS'!$A$17:$H$26,8,FALSE))</f>
        <v>340.5010438413361</v>
      </c>
      <c r="T11" s="32">
        <f>IF(ISNA(VLOOKUP($A11,'TT Caledon SS'!$A$17:$H$26,8,FALSE))=TRUE,0,VLOOKUP($A11,'TT Caledon SS'!$A$17:$H$26,8,FALSE))</f>
        <v>0</v>
      </c>
      <c r="U11" s="32">
        <f>IF(ISNA(VLOOKUP($A11,'Aspen Open SS'!$A$17:$H$27,8,FALSE))=TRUE,0,VLOOKUP($A11,'Aspen Open SS'!$A$17:$H$27,8,FALSE))</f>
        <v>0</v>
      </c>
      <c r="V11" s="32">
        <f>IF(ISNA(VLOOKUP($A11,'TNF Stratton SS'!$A$17:$H$26,8,FALSE))=TRUE,0,VLOOKUP($A11,'TNF Stratton SS'!$A$17:$H$26,8,FALSE))</f>
        <v>0</v>
      </c>
      <c r="W11" s="32">
        <f>IF(ISNA(VLOOKUP($A11,'OWG-Provincials HP'!$A$17:$H$26,8,FALSE))=TRUE,0,VLOOKUP($A11,'OWG-Provincials HP'!$A$17:$H$26,8,FALSE))</f>
        <v>502.09677419354847</v>
      </c>
      <c r="X11" s="32">
        <f>IF(ISNA(VLOOKUP($A11,'OWG-Provincials SS'!$A$17:$H$27,8,FALSE))=TRUE,0,VLOOKUP($A11,'OWG-Provincials SS'!$A$17:$H$27,8,FALSE))</f>
        <v>432.4729891956783</v>
      </c>
      <c r="Y11" s="32">
        <f>IF(ISNA(VLOOKUP($A11,'Jr Natl SS'!$A$17:$H$27,8,FALSE))=TRUE,0,VLOOKUP($A11,'Jr Natl SS'!$A$17:$H$27,8,FALSE))</f>
        <v>488.3597883597884</v>
      </c>
      <c r="Z11" s="32">
        <f>IF(ISNA(VLOOKUP($A11,'Jr Natl BA'!$A$17:$H$27,8,FALSE))=TRUE,0,VLOOKUP($A11,'Jr Natl BA'!$A$17:$H$27,8,FALSE))</f>
        <v>0</v>
      </c>
      <c r="AA11" s="32">
        <f>IF(ISNA(VLOOKUP($A11,'Snowcrown SS'!$A$17:$H$27,8,FALSE))=TRUE,0,VLOOKUP($A11,'Snowcrown SS'!$A$17:$H$27,8,FALSE))</f>
        <v>0</v>
      </c>
      <c r="AB11" s="32">
        <f>IF(ISNA(VLOOKUP($A11,'Snowcrown HP'!$A$17:$H$27,8,FALSE))=TRUE,0,VLOOKUP($A11,'Snowcrown HP'!$A$17:$H$27,8,FALSE))</f>
        <v>341.07648725212465</v>
      </c>
      <c r="AC11" s="32">
        <f>IF(ISNA(VLOOKUP($A11,'Nationals COP HP'!$A$17:$H$27,8,FALSE))=TRUE,0,VLOOKUP($A11,'Nationals COP HP'!$A$17:$H$27,8,FALSE))</f>
        <v>0</v>
      </c>
      <c r="AD11" s="32">
        <f>IF(ISNA(VLOOKUP($A11,'Nationals COP SS'!$A$17:$H$27,8,FALSE))=TRUE,0,VLOOKUP($A11,'Nationals COP SS'!$A$17:$H$27,8,FALSE))</f>
        <v>0</v>
      </c>
      <c r="AE11" s="32">
        <f>IF(ISNA(VLOOKUP($A11,'Sun Peaks Dew Tour Am SS'!$A$17:$H$27,8,FALSE))=TRUE,0,VLOOKUP($A11,'Sun Peaks Dew Tour Am SS'!$A$17:$H$27,8,FALSE))</f>
        <v>0</v>
      </c>
      <c r="AF11" s="32">
        <f>IF(ISNA(VLOOKUP($A11,'AFP Worlds Whistler SS'!$A$17:$H$27,8,FALSE))=TRUE,0,VLOOKUP($A11,'AFP Worlds Whistler SS'!$A$17:$H$27,8,FALSE))</f>
        <v>0</v>
      </c>
    </row>
    <row r="12" spans="1:32" s="27" customFormat="1" ht="15">
      <c r="A12" s="66" t="s">
        <v>54</v>
      </c>
      <c r="B12" s="31"/>
      <c r="C12" s="31">
        <f t="shared" si="0"/>
        <v>7</v>
      </c>
      <c r="D12" s="44">
        <f t="shared" si="1"/>
        <v>7</v>
      </c>
      <c r="E12" s="111">
        <f t="shared" si="2"/>
        <v>505</v>
      </c>
      <c r="F12" s="111">
        <f t="shared" si="3"/>
        <v>490</v>
      </c>
      <c r="G12" s="111">
        <f t="shared" si="4"/>
        <v>434</v>
      </c>
      <c r="H12" s="44">
        <f t="shared" si="5"/>
        <v>1429</v>
      </c>
      <c r="I12" s="26"/>
      <c r="J12" s="45">
        <f>IF(ISNA(VLOOKUP($A12,'TNF HP Dec8'!$A$17:$H$26,8,FALSE))=TRUE,"0",VLOOKUP($A12,'TNF HP Dec8'!$A$17:$H$26,8,FALSE))</f>
        <v>0</v>
      </c>
      <c r="K12" s="45">
        <f>IF(ISNA(VLOOKUP($A12,'Dew Tour SS'!$A$17:$H$26,8,FALSE))=TRUE,0,VLOOKUP($A12,'Dew Tour SS'!$A$17:$H$26,8,FALSE))</f>
        <v>0</v>
      </c>
      <c r="L12" s="113">
        <f>IF(ISNA(VLOOKUP($A12,'Copper WC SS'!$A$17:$H$26,8,FALSE))=TRUE,0,VLOOKUP($A12,'Copper WC SS'!$A$17:$H$26,8,FALSE))</f>
        <v>0</v>
      </c>
      <c r="M12" s="113">
        <f>IF(ISNA(VLOOKUP($A12,'Breckenridge WC SS'!$A$17:$H$26,8,FALSE))=TRUE,0,VLOOKUP($A12,'Breckenridge WC SS'!$A$17:$H$26,8,FALSE))</f>
        <v>0</v>
      </c>
      <c r="N12" s="112">
        <f>IF(ISNA(VLOOKUP($A12,'TT MLSM HP'!$A$17:$H$26,8,FALSE))=TRUE,0,VLOOKUP($A12,'TT MLSM HP'!$A$17:$H$26,8,FALSE))</f>
        <v>490</v>
      </c>
      <c r="O12" s="108">
        <f>IF(ISNA(VLOOKUP($A12,'TT MLSM SS'!$A$17:$H$26,8,FALSE))=TRUE,0,VLOOKUP($A12,'TT MLSM SS'!$A$17:$H$26,8,FALSE))</f>
        <v>382</v>
      </c>
      <c r="P12" s="114">
        <f>IF(ISNA(VLOOKUP($A12,'TNF Whistler SS'!$A$17:$H$26,8,FALSE))=TRUE,0,VLOOKUP($A12,'TNF Whistler SS'!$A$17:$H$26,8,FALSE))</f>
        <v>0</v>
      </c>
      <c r="Q12" s="114">
        <f>IF(ISNA(VLOOKUP($A12,'X Games SS'!$A$17:$H$26,8,FALSE))=TRUE,0,VLOOKUP($A12,'X Games SS'!$A$17:$H$26,8,FALSE))</f>
        <v>0</v>
      </c>
      <c r="R12" s="108">
        <f>IF(ISNA(VLOOKUP($A12,'COT HP'!$A$17:$H$26,8,FALSE))=TRUE,0,VLOOKUP($A12,'COT HP'!$A$17:$H$26,8,FALSE))</f>
        <v>505</v>
      </c>
      <c r="S12" s="108">
        <f>IF(ISNA(VLOOKUP($A12,'COT SS'!$A$17:$H$26,8,FALSE))=TRUE,0,VLOOKUP($A12,'COT SS'!$A$17:$H$26,8,FALSE))</f>
        <v>434</v>
      </c>
      <c r="T12" s="114">
        <f>IF(ISNA(VLOOKUP($A12,'TT Caledon SS'!$A$17:$H$26,8,FALSE))=TRUE,0,VLOOKUP($A12,'TT Caledon SS'!$A$17:$H$26,8,FALSE))</f>
        <v>0</v>
      </c>
      <c r="U12" s="114">
        <f>IF(ISNA(VLOOKUP($A12,'Aspen Open SS'!$A$17:$H$27,8,FALSE))=TRUE,0,VLOOKUP($A12,'Aspen Open SS'!$A$17:$H$27,8,FALSE))</f>
        <v>0</v>
      </c>
      <c r="V12" s="32">
        <f>IF(ISNA(VLOOKUP($A12,'TNF Stratton SS'!$A$17:$H$26,8,FALSE))=TRUE,0,VLOOKUP($A12,'TNF Stratton SS'!$A$17:$H$26,8,FALSE))</f>
        <v>0</v>
      </c>
      <c r="W12" s="32">
        <f>IF(ISNA(VLOOKUP($A12,'OWG-Provincials HP'!$A$17:$H$26,8,FALSE))=TRUE,0,VLOOKUP($A12,'OWG-Provincials HP'!$A$17:$H$26,8,FALSE))</f>
        <v>0</v>
      </c>
      <c r="X12" s="32">
        <f>IF(ISNA(VLOOKUP($A12,'OWG-Provincials SS'!$A$17:$H$27,8,FALSE))=TRUE,0,VLOOKUP($A12,'OWG-Provincials SS'!$A$17:$H$27,8,FALSE))</f>
        <v>0</v>
      </c>
      <c r="Y12" s="32">
        <f>IF(ISNA(VLOOKUP($A12,'Jr Natl SS'!$A$17:$H$27,8,FALSE))=TRUE,0,VLOOKUP($A12,'Jr Natl SS'!$A$17:$H$27,8,FALSE))</f>
        <v>0</v>
      </c>
      <c r="Z12" s="32">
        <f>IF(ISNA(VLOOKUP($A12,'Jr Natl BA'!$A$17:$H$27,8,FALSE))=TRUE,0,VLOOKUP($A12,'Jr Natl BA'!$A$17:$H$27,8,FALSE))</f>
        <v>0</v>
      </c>
      <c r="AA12" s="32">
        <f>IF(ISNA(VLOOKUP($A12,'Snowcrown SS'!$A$17:$H$27,8,FALSE))=TRUE,0,VLOOKUP($A12,'Snowcrown SS'!$A$17:$H$27,8,FALSE))</f>
        <v>311.64383561643837</v>
      </c>
      <c r="AB12" s="32">
        <f>IF(ISNA(VLOOKUP($A12,'Snowcrown HP'!$A$17:$H$27,8,FALSE))=TRUE,0,VLOOKUP($A12,'Snowcrown HP'!$A$17:$H$27,8,FALSE))</f>
        <v>350.99150141643054</v>
      </c>
      <c r="AC12" s="32">
        <f>IF(ISNA(VLOOKUP($A12,'Nationals COP HP'!$A$17:$H$27,8,FALSE))=TRUE,0,VLOOKUP($A12,'Nationals COP HP'!$A$17:$H$27,8,FALSE))</f>
        <v>0</v>
      </c>
      <c r="AD12" s="32">
        <f>IF(ISNA(VLOOKUP($A12,'Nationals COP SS'!$A$17:$H$27,8,FALSE))=TRUE,0,VLOOKUP($A12,'Nationals COP SS'!$A$17:$H$27,8,FALSE))</f>
        <v>0</v>
      </c>
      <c r="AE12" s="32">
        <f>IF(ISNA(VLOOKUP($A12,'Sun Peaks Dew Tour Am SS'!$A$17:$H$27,8,FALSE))=TRUE,0,VLOOKUP($A12,'Sun Peaks Dew Tour Am SS'!$A$17:$H$27,8,FALSE))</f>
        <v>401.2195121951219</v>
      </c>
      <c r="AF12" s="32">
        <f>IF(ISNA(VLOOKUP($A12,'AFP Worlds Whistler SS'!$A$17:$H$27,8,FALSE))=TRUE,0,VLOOKUP($A12,'AFP Worlds Whistler SS'!$A$17:$H$27,8,FALSE))</f>
        <v>0</v>
      </c>
    </row>
    <row r="13" spans="1:32" s="27" customFormat="1" ht="15">
      <c r="A13" s="67" t="s">
        <v>57</v>
      </c>
      <c r="B13" s="31"/>
      <c r="C13" s="31">
        <f t="shared" si="0"/>
        <v>8</v>
      </c>
      <c r="D13" s="44">
        <f t="shared" si="1"/>
        <v>8</v>
      </c>
      <c r="E13" s="64">
        <f t="shared" si="2"/>
        <v>479.03225806451616</v>
      </c>
      <c r="F13" s="64">
        <f t="shared" si="3"/>
        <v>369.7318007662835</v>
      </c>
      <c r="G13" s="64">
        <f t="shared" si="4"/>
        <v>339.96683250414594</v>
      </c>
      <c r="H13" s="44">
        <f t="shared" si="5"/>
        <v>1188.7308913349457</v>
      </c>
      <c r="I13" s="26"/>
      <c r="J13" s="45">
        <f>IF(ISNA(VLOOKUP($A13,'TNF HP Dec8'!$A$17:$H$26,8,FALSE))=TRUE,"0",VLOOKUP($A13,'TNF HP Dec8'!$A$17:$H$26,8,FALSE))</f>
        <v>0</v>
      </c>
      <c r="K13" s="45">
        <f>IF(ISNA(VLOOKUP($A13,'Dew Tour SS'!$A$17:$H$26,8,FALSE))=TRUE,0,VLOOKUP($A13,'Dew Tour SS'!$A$17:$H$26,8,FALSE))</f>
        <v>0</v>
      </c>
      <c r="L13" s="45">
        <f>IF(ISNA(VLOOKUP($A13,'Copper WC SS'!$A$17:$H$26,8,FALSE))=TRUE,0,VLOOKUP($A13,'Copper WC SS'!$A$17:$H$26,8,FALSE))</f>
        <v>0</v>
      </c>
      <c r="M13" s="45">
        <f>IF(ISNA(VLOOKUP($A13,'Breckenridge WC SS'!$A$17:$H$26,8,FALSE))=TRUE,0,VLOOKUP($A13,'Breckenridge WC SS'!$A$17:$H$26,8,FALSE))</f>
        <v>0</v>
      </c>
      <c r="N13" s="45">
        <f>IF(ISNA(VLOOKUP($A13,'TT MLSM HP'!$A$17:$H$26,8,FALSE))=TRUE,0,VLOOKUP($A13,'TT MLSM HP'!$A$17:$H$26,8,FALSE))</f>
        <v>0</v>
      </c>
      <c r="O13" s="32">
        <f>IF(ISNA(VLOOKUP($A13,'TT MLSM SS'!$A$17:$H$26,8,FALSE))=TRUE,0,VLOOKUP($A13,'TT MLSM SS'!$A$17:$H$26,8,FALSE))</f>
        <v>0</v>
      </c>
      <c r="P13" s="32">
        <f>IF(ISNA(VLOOKUP($A13,'TNF Whistler SS'!$A$17:$H$26,8,FALSE))=TRUE,0,VLOOKUP($A13,'TNF Whistler SS'!$A$17:$H$26,8,FALSE))</f>
        <v>0</v>
      </c>
      <c r="Q13" s="32">
        <f>IF(ISNA(VLOOKUP($A13,'X Games SS'!$A$17:$H$26,8,FALSE))=TRUE,0,VLOOKUP($A13,'X Games SS'!$A$17:$H$26,8,FALSE))</f>
        <v>0</v>
      </c>
      <c r="R13" s="32">
        <f>IF(ISNA(VLOOKUP($A13,'COT HP'!$A$17:$H$26,8,FALSE))=TRUE,0,VLOOKUP($A13,'COT HP'!$A$17:$H$26,8,FALSE))</f>
        <v>0</v>
      </c>
      <c r="S13" s="32">
        <f>IF(ISNA(VLOOKUP($A13,'COT SS'!$A$17:$H$26,8,FALSE))=TRUE,0,VLOOKUP($A13,'COT SS'!$A$17:$H$26,8,FALSE))</f>
        <v>0</v>
      </c>
      <c r="T13" s="32">
        <f>IF(ISNA(VLOOKUP($A13,'TT Caledon SS'!$A$17:$H$26,8,FALSE))=TRUE,0,VLOOKUP($A13,'TT Caledon SS'!$A$17:$H$26,8,FALSE))</f>
        <v>339.96683250414594</v>
      </c>
      <c r="U13" s="32">
        <f>IF(ISNA(VLOOKUP($A13,'Aspen Open SS'!$A$17:$H$27,8,FALSE))=TRUE,0,VLOOKUP($A13,'Aspen Open SS'!$A$17:$H$27,8,FALSE))</f>
        <v>0</v>
      </c>
      <c r="V13" s="32">
        <f>IF(ISNA(VLOOKUP($A13,'TNF Stratton SS'!$A$17:$H$26,8,FALSE))=TRUE,0,VLOOKUP($A13,'TNF Stratton SS'!$A$17:$H$26,8,FALSE))</f>
        <v>0</v>
      </c>
      <c r="W13" s="32">
        <f>IF(ISNA(VLOOKUP($A13,'OWG-Provincials HP'!$A$17:$H$26,8,FALSE))=TRUE,0,VLOOKUP($A13,'OWG-Provincials HP'!$A$17:$H$26,8,FALSE))</f>
        <v>479.03225806451616</v>
      </c>
      <c r="X13" s="32">
        <f>IF(ISNA(VLOOKUP($A13,'OWG-Provincials SS'!$A$17:$H$27,8,FALSE))=TRUE,0,VLOOKUP($A13,'OWG-Provincials SS'!$A$17:$H$27,8,FALSE))</f>
        <v>107.62304921968789</v>
      </c>
      <c r="Y13" s="32">
        <f>IF(ISNA(VLOOKUP($A13,'Jr Natl SS'!$A$17:$H$27,8,FALSE))=TRUE,0,VLOOKUP($A13,'Jr Natl SS'!$A$17:$H$27,8,FALSE))</f>
        <v>0</v>
      </c>
      <c r="Z13" s="32">
        <f>IF(ISNA(VLOOKUP($A13,'Jr Natl BA'!$A$17:$H$27,8,FALSE))=TRUE,0,VLOOKUP($A13,'Jr Natl BA'!$A$17:$H$27,8,FALSE))</f>
        <v>0</v>
      </c>
      <c r="AA13" s="32">
        <f>IF(ISNA(VLOOKUP($A13,'Snowcrown SS'!$A$17:$H$27,8,FALSE))=TRUE,0,VLOOKUP($A13,'Snowcrown SS'!$A$17:$H$27,8,FALSE))</f>
        <v>169.5205479452055</v>
      </c>
      <c r="AB13" s="32">
        <f>IF(ISNA(VLOOKUP($A13,'Snowcrown HP'!$A$17:$H$27,8,FALSE))=TRUE,0,VLOOKUP($A13,'Snowcrown HP'!$A$17:$H$27,8,FALSE))</f>
        <v>369.7318007662835</v>
      </c>
      <c r="AC13" s="32">
        <f>IF(ISNA(VLOOKUP($A13,'Nationals COP HP'!$A$17:$H$27,8,FALSE))=TRUE,0,VLOOKUP($A13,'Nationals COP HP'!$A$17:$H$27,8,FALSE))</f>
        <v>0</v>
      </c>
      <c r="AD13" s="101">
        <v>0</v>
      </c>
      <c r="AE13" s="32">
        <f>IF(ISNA(VLOOKUP($A13,'Sun Peaks Dew Tour Am SS'!$A$17:$H$27,8,FALSE))=TRUE,0,VLOOKUP($A13,'Sun Peaks Dew Tour Am SS'!$A$17:$H$27,8,FALSE))</f>
        <v>0</v>
      </c>
      <c r="AF13" s="32">
        <f>IF(ISNA(VLOOKUP($A13,'AFP Worlds Whistler SS'!$A$17:$H$27,8,FALSE))=TRUE,0,VLOOKUP($A13,'AFP Worlds Whistler SS'!$A$17:$H$27,8,FALSE))</f>
        <v>0</v>
      </c>
    </row>
    <row r="14" spans="1:32" s="27" customFormat="1" ht="15">
      <c r="A14" s="69" t="s">
        <v>64</v>
      </c>
      <c r="B14" s="31"/>
      <c r="C14" s="31">
        <f t="shared" si="0"/>
        <v>9</v>
      </c>
      <c r="D14" s="44">
        <f t="shared" si="1"/>
        <v>9</v>
      </c>
      <c r="E14" s="64">
        <f t="shared" si="2"/>
        <v>374.20178799489145</v>
      </c>
      <c r="F14" s="64">
        <f t="shared" si="3"/>
        <v>351.2903225806452</v>
      </c>
      <c r="G14" s="64">
        <f t="shared" si="4"/>
        <v>167.04681872749103</v>
      </c>
      <c r="H14" s="44">
        <f t="shared" si="5"/>
        <v>892.5389293030275</v>
      </c>
      <c r="I14" s="26"/>
      <c r="J14" s="45">
        <f>IF(ISNA(VLOOKUP($A14,'TNF HP Dec8'!$A$17:$H$26,8,FALSE))=TRUE,"0",VLOOKUP($A14,'TNF HP Dec8'!$A$17:$H$26,8,FALSE))</f>
        <v>0</v>
      </c>
      <c r="K14" s="45">
        <f>IF(ISNA(VLOOKUP($A14,'Dew Tour SS'!$A$17:$H$26,8,FALSE))=TRUE,0,VLOOKUP($A14,'Dew Tour SS'!$A$17:$H$26,8,FALSE))</f>
        <v>0</v>
      </c>
      <c r="L14" s="45">
        <f>IF(ISNA(VLOOKUP($A14,'Copper WC SS'!$A$17:$H$26,8,FALSE))=TRUE,0,VLOOKUP($A14,'Copper WC SS'!$A$17:$H$26,8,FALSE))</f>
        <v>0</v>
      </c>
      <c r="M14" s="45">
        <f>IF(ISNA(VLOOKUP($A14,'Breckenridge WC SS'!$A$17:$H$26,8,FALSE))=TRUE,0,VLOOKUP($A14,'Breckenridge WC SS'!$A$17:$H$26,8,FALSE))</f>
        <v>0</v>
      </c>
      <c r="N14" s="45">
        <f>IF(ISNA(VLOOKUP($A14,'TT MLSM HP'!$A$17:$H$26,8,FALSE))=TRUE,0,VLOOKUP($A14,'TT MLSM HP'!$A$17:$H$26,8,FALSE))</f>
        <v>374.20178799489145</v>
      </c>
      <c r="O14" s="32">
        <f>IF(ISNA(VLOOKUP($A14,'TT MLSM SS'!$A$17:$H$26,8,FALSE))=TRUE,0,VLOOKUP($A14,'TT MLSM SS'!$A$17:$H$26,8,FALSE))</f>
        <v>0</v>
      </c>
      <c r="P14" s="32">
        <f>IF(ISNA(VLOOKUP($A14,'TNF Whistler SS'!$A$17:$H$26,8,FALSE))=TRUE,0,VLOOKUP($A14,'TNF Whistler SS'!$A$17:$H$26,8,FALSE))</f>
        <v>0</v>
      </c>
      <c r="Q14" s="32">
        <f>IF(ISNA(VLOOKUP($A14,'X Games SS'!$A$17:$H$26,8,FALSE))=TRUE,0,VLOOKUP($A14,'X Games SS'!$A$17:$H$26,8,FALSE))</f>
        <v>0</v>
      </c>
      <c r="R14" s="32">
        <f>IF(ISNA(VLOOKUP($A14,'COT HP'!$A$17:$H$26,8,FALSE))=TRUE,0,VLOOKUP($A14,'COT HP'!$A$17:$H$26,8,FALSE))</f>
        <v>0</v>
      </c>
      <c r="S14" s="32">
        <f>IF(ISNA(VLOOKUP($A14,'COT SS'!$A$17:$H$26,8,FALSE))=TRUE,0,VLOOKUP($A14,'COT SS'!$A$17:$H$26,8,FALSE))</f>
        <v>0</v>
      </c>
      <c r="T14" s="32">
        <f>IF(ISNA(VLOOKUP($A14,'TT Caledon SS'!$A$17:$H$26,8,FALSE))=TRUE,0,VLOOKUP($A14,'TT Caledon SS'!$A$17:$H$26,8,FALSE))</f>
        <v>41.45936981757877</v>
      </c>
      <c r="U14" s="32">
        <f>IF(ISNA(VLOOKUP($A14,'Aspen Open SS'!$A$17:$H$27,8,FALSE))=TRUE,0,VLOOKUP($A14,'Aspen Open SS'!$A$17:$H$27,8,FALSE))</f>
        <v>0</v>
      </c>
      <c r="V14" s="32">
        <f>IF(ISNA(VLOOKUP($A14,'TNF Stratton SS'!$A$17:$H$26,8,FALSE))=TRUE,0,VLOOKUP($A14,'TNF Stratton SS'!$A$17:$H$26,8,FALSE))</f>
        <v>0</v>
      </c>
      <c r="W14" s="32">
        <f>IF(ISNA(VLOOKUP($A14,'OWG-Provincials HP'!$A$17:$H$26,8,FALSE))=TRUE,0,VLOOKUP($A14,'OWG-Provincials HP'!$A$17:$H$26,8,FALSE))</f>
        <v>351.2903225806452</v>
      </c>
      <c r="X14" s="32">
        <f>IF(ISNA(VLOOKUP($A14,'OWG-Provincials SS'!$A$17:$H$27,8,FALSE))=TRUE,0,VLOOKUP($A14,'OWG-Provincials SS'!$A$17:$H$27,8,FALSE))</f>
        <v>167.04681872749103</v>
      </c>
      <c r="Y14" s="32">
        <f>IF(ISNA(VLOOKUP($A14,'Jr Natl SS'!$A$17:$H$27,8,FALSE))=TRUE,0,VLOOKUP($A14,'Jr Natl SS'!$A$17:$H$27,8,FALSE))</f>
        <v>0</v>
      </c>
      <c r="Z14" s="32">
        <f>IF(ISNA(VLOOKUP($A14,'Jr Natl BA'!$A$17:$H$27,8,FALSE))=TRUE,0,VLOOKUP($A14,'Jr Natl BA'!$A$17:$H$27,8,FALSE))</f>
        <v>0</v>
      </c>
      <c r="AA14" s="32">
        <f>IF(ISNA(VLOOKUP($A14,'Snowcrown SS'!$A$17:$H$27,8,FALSE))=TRUE,0,VLOOKUP($A14,'Snowcrown SS'!$A$17:$H$27,8,FALSE))</f>
        <v>0</v>
      </c>
      <c r="AB14" s="32">
        <f>IF(ISNA(VLOOKUP($A14,'Snowcrown HP'!$A$17:$H$27,8,FALSE))=TRUE,0,VLOOKUP($A14,'Snowcrown HP'!$A$17:$H$27,8,FALSE))</f>
        <v>0</v>
      </c>
      <c r="AC14" s="32">
        <f>IF(ISNA(VLOOKUP($A14,'Nationals COP HP'!$A$17:$H$27,8,FALSE))=TRUE,0,VLOOKUP($A14,'Nationals COP HP'!$A$17:$H$27,8,FALSE))</f>
        <v>0</v>
      </c>
      <c r="AD14" s="101">
        <v>0</v>
      </c>
      <c r="AE14" s="32">
        <f>IF(ISNA(VLOOKUP($A14,'Sun Peaks Dew Tour Am SS'!$A$17:$H$27,8,FALSE))=TRUE,0,VLOOKUP($A14,'Sun Peaks Dew Tour Am SS'!$A$17:$H$27,8,FALSE))</f>
        <v>0</v>
      </c>
      <c r="AF14" s="32">
        <f>IF(ISNA(VLOOKUP($A14,'AFP Worlds Whistler SS'!$A$17:$H$27,8,FALSE))=TRUE,0,VLOOKUP($A14,'AFP Worlds Whistler SS'!$A$17:$H$27,8,FALSE))</f>
        <v>0</v>
      </c>
    </row>
    <row r="15" spans="1:32" s="27" customFormat="1" ht="15">
      <c r="A15" s="71" t="s">
        <v>76</v>
      </c>
      <c r="B15" s="31"/>
      <c r="C15" s="31">
        <f t="shared" si="0"/>
        <v>10</v>
      </c>
      <c r="D15" s="44">
        <f t="shared" si="1"/>
        <v>10</v>
      </c>
      <c r="E15" s="64">
        <f t="shared" si="2"/>
        <v>373.13432835820896</v>
      </c>
      <c r="F15" s="64">
        <f t="shared" si="3"/>
        <v>247.67596281540506</v>
      </c>
      <c r="G15" s="64">
        <f t="shared" si="4"/>
        <v>206.66266506602645</v>
      </c>
      <c r="H15" s="44">
        <f t="shared" si="5"/>
        <v>827.4729562396404</v>
      </c>
      <c r="I15" s="26"/>
      <c r="J15" s="45">
        <f>IF(ISNA(VLOOKUP($A15,'TNF HP Dec8'!$A$17:$H$26,8,FALSE))=TRUE,"0",VLOOKUP($A15,'TNF HP Dec8'!$A$17:$H$26,8,FALSE))</f>
        <v>0</v>
      </c>
      <c r="K15" s="45">
        <f>IF(ISNA(VLOOKUP($A15,'Dew Tour SS'!$A$17:$H$26,8,FALSE))=TRUE,0,VLOOKUP($A15,'Dew Tour SS'!$A$17:$H$26,8,FALSE))</f>
        <v>0</v>
      </c>
      <c r="L15" s="45">
        <f>IF(ISNA(VLOOKUP($A15,'Copper WC SS'!$A$17:$H$26,8,FALSE))=TRUE,0,VLOOKUP($A15,'Copper WC SS'!$A$17:$H$26,8,FALSE))</f>
        <v>0</v>
      </c>
      <c r="M15" s="45">
        <f>IF(ISNA(VLOOKUP($A15,'Breckenridge WC SS'!$A$17:$H$26,8,FALSE))=TRUE,0,VLOOKUP($A15,'Breckenridge WC SS'!$A$17:$H$26,8,FALSE))</f>
        <v>0</v>
      </c>
      <c r="N15" s="45">
        <f>IF(ISNA(VLOOKUP($A15,'TT MLSM HP'!$A$17:$H$26,8,FALSE))=TRUE,0,VLOOKUP($A15,'TT MLSM HP'!$A$17:$H$26,8,FALSE))</f>
        <v>0</v>
      </c>
      <c r="O15" s="32">
        <f>IF(ISNA(VLOOKUP($A15,'TT MLSM SS'!$A$17:$H$26,8,FALSE))=TRUE,0,VLOOKUP($A15,'TT MLSM SS'!$A$17:$H$26,8,FALSE))</f>
        <v>247.67596281540506</v>
      </c>
      <c r="P15" s="32">
        <f>IF(ISNA(VLOOKUP($A15,'TNF Whistler SS'!$A$17:$H$26,8,FALSE))=TRUE,0,VLOOKUP($A15,'TNF Whistler SS'!$A$17:$H$26,8,FALSE))</f>
        <v>0</v>
      </c>
      <c r="Q15" s="32">
        <f>IF(ISNA(VLOOKUP($A15,'X Games SS'!$A$17:$H$26,8,FALSE))=TRUE,0,VLOOKUP($A15,'X Games SS'!$A$17:$H$26,8,FALSE))</f>
        <v>0</v>
      </c>
      <c r="R15" s="32">
        <f>IF(ISNA(VLOOKUP($A15,'COT HP'!$A$17:$H$26,8,FALSE))=TRUE,0,VLOOKUP($A15,'COT HP'!$A$17:$H$26,8,FALSE))</f>
        <v>0</v>
      </c>
      <c r="S15" s="32">
        <f>IF(ISNA(VLOOKUP($A15,'COT SS'!$A$17:$H$26,8,FALSE))=TRUE,0,VLOOKUP($A15,'COT SS'!$A$17:$H$26,8,FALSE))</f>
        <v>0</v>
      </c>
      <c r="T15" s="32">
        <f>IF(ISNA(VLOOKUP($A15,'TT Caledon SS'!$A$17:$H$26,8,FALSE))=TRUE,0,VLOOKUP($A15,'TT Caledon SS'!$A$17:$H$26,8,FALSE))</f>
        <v>373.13432835820896</v>
      </c>
      <c r="U15" s="32">
        <f>IF(ISNA(VLOOKUP($A15,'Aspen Open SS'!$A$17:$H$27,8,FALSE))=TRUE,0,VLOOKUP($A15,'Aspen Open SS'!$A$17:$H$27,8,FALSE))</f>
        <v>0</v>
      </c>
      <c r="V15" s="32">
        <f>IF(ISNA(VLOOKUP($A15,'TNF Stratton SS'!$A$17:$H$26,8,FALSE))=TRUE,0,VLOOKUP($A15,'TNF Stratton SS'!$A$17:$H$26,8,FALSE))</f>
        <v>0</v>
      </c>
      <c r="W15" s="32">
        <f>IF(ISNA(VLOOKUP($A15,'OWG-Provincials HP'!$A$17:$H$26,8,FALSE))=TRUE,0,VLOOKUP($A15,'OWG-Provincials HP'!$A$17:$H$26,8,FALSE))</f>
        <v>0</v>
      </c>
      <c r="X15" s="32">
        <f>IF(ISNA(VLOOKUP($A15,'OWG-Provincials SS'!$A$17:$H$27,8,FALSE))=TRUE,0,VLOOKUP($A15,'OWG-Provincials SS'!$A$17:$H$27,8,FALSE))</f>
        <v>206.66266506602645</v>
      </c>
      <c r="Y15" s="32">
        <f>IF(ISNA(VLOOKUP($A15,'Jr Natl SS'!$A$17:$H$27,8,FALSE))=TRUE,0,VLOOKUP($A15,'Jr Natl SS'!$A$17:$H$27,8,FALSE))</f>
        <v>0</v>
      </c>
      <c r="Z15" s="32">
        <f>IF(ISNA(VLOOKUP($A15,'Jr Natl BA'!$A$17:$H$27,8,FALSE))=TRUE,0,VLOOKUP($A15,'Jr Natl BA'!$A$17:$H$27,8,FALSE))</f>
        <v>0</v>
      </c>
      <c r="AA15" s="32">
        <f>IF(ISNA(VLOOKUP($A15,'Snowcrown SS'!$A$17:$H$27,8,FALSE))=TRUE,0,VLOOKUP($A15,'Snowcrown SS'!$A$17:$H$27,8,FALSE))</f>
        <v>0</v>
      </c>
      <c r="AB15" s="32">
        <f>IF(ISNA(VLOOKUP($A15,'Snowcrown HP'!$A$17:$H$27,8,FALSE))=TRUE,0,VLOOKUP($A15,'Snowcrown HP'!$A$17:$H$27,8,FALSE))</f>
        <v>0</v>
      </c>
      <c r="AC15" s="32">
        <f>IF(ISNA(VLOOKUP($A15,'Nationals COP HP'!$A$17:$H$27,8,FALSE))=TRUE,0,VLOOKUP($A15,'Nationals COP HP'!$A$17:$H$27,8,FALSE))</f>
        <v>0</v>
      </c>
      <c r="AD15" s="101">
        <v>0</v>
      </c>
      <c r="AE15" s="32">
        <f>IF(ISNA(VLOOKUP($A15,'Sun Peaks Dew Tour Am SS'!$A$17:$H$27,8,FALSE))=TRUE,0,VLOOKUP($A15,'Sun Peaks Dew Tour Am SS'!$A$17:$H$27,8,FALSE))</f>
        <v>0</v>
      </c>
      <c r="AF15" s="32">
        <f>IF(ISNA(VLOOKUP($A15,'AFP Worlds Whistler SS'!$A$17:$H$27,8,FALSE))=TRUE,0,VLOOKUP($A15,'AFP Worlds Whistler SS'!$A$17:$H$27,8,FALSE))</f>
        <v>0</v>
      </c>
    </row>
    <row r="16" spans="1:32" s="27" customFormat="1" ht="15">
      <c r="A16" s="71" t="s">
        <v>59</v>
      </c>
      <c r="B16" s="31"/>
      <c r="C16" s="31">
        <f t="shared" si="0"/>
        <v>11</v>
      </c>
      <c r="D16" s="44">
        <f t="shared" si="1"/>
        <v>11</v>
      </c>
      <c r="E16" s="64">
        <f t="shared" si="2"/>
        <v>0</v>
      </c>
      <c r="F16" s="64">
        <f t="shared" si="3"/>
        <v>0</v>
      </c>
      <c r="G16" s="64">
        <f t="shared" si="4"/>
        <v>0</v>
      </c>
      <c r="H16" s="44">
        <f t="shared" si="5"/>
        <v>0</v>
      </c>
      <c r="I16" s="26"/>
      <c r="J16" s="45" t="str">
        <f>IF(ISNA(VLOOKUP($A16,'TNF HP Dec8'!$A$17:$H$26,8,FALSE))=TRUE,"0",VLOOKUP($A16,'TNF HP Dec8'!$A$17:$H$26,8,FALSE))</f>
        <v>0</v>
      </c>
      <c r="K16" s="45">
        <f>IF(ISNA(VLOOKUP($A16,'Dew Tour SS'!$A$17:$H$26,8,FALSE))=TRUE,0,VLOOKUP($A16,'Dew Tour SS'!$A$17:$H$26,8,FALSE))</f>
        <v>0</v>
      </c>
      <c r="L16" s="45">
        <f>IF(ISNA(VLOOKUP($A16,'Copper WC SS'!$A$17:$H$26,8,FALSE))=TRUE,0,VLOOKUP($A16,'Copper WC SS'!$A$17:$H$26,8,FALSE))</f>
        <v>0</v>
      </c>
      <c r="M16" s="45">
        <f>IF(ISNA(VLOOKUP($A16,'Breckenridge WC SS'!$A$17:$H$26,8,FALSE))=TRUE,0,VLOOKUP($A16,'Breckenridge WC SS'!$A$17:$H$26,8,FALSE))</f>
        <v>0</v>
      </c>
      <c r="N16" s="45">
        <f>IF(ISNA(VLOOKUP($A16,'TT MLSM HP'!$A$17:$H$26,8,FALSE))=TRUE,0,VLOOKUP($A16,'TT MLSM HP'!$A$17:$H$26,8,FALSE))</f>
        <v>0</v>
      </c>
      <c r="O16" s="32">
        <f>IF(ISNA(VLOOKUP($A16,'TT MLSM SS'!$A$17:$H$26,8,FALSE))=TRUE,0,VLOOKUP($A16,'TT MLSM SS'!$A$17:$H$26,8,FALSE))</f>
        <v>0</v>
      </c>
      <c r="P16" s="32">
        <f>IF(ISNA(VLOOKUP($A16,'TNF Whistler SS'!$A$17:$H$26,8,FALSE))=TRUE,0,VLOOKUP($A16,'TNF Whistler SS'!$A$17:$H$26,8,FALSE))</f>
        <v>0</v>
      </c>
      <c r="Q16" s="32">
        <f>IF(ISNA(VLOOKUP($A16,'X Games SS'!$A$17:$H$26,8,FALSE))=TRUE,0,VLOOKUP($A16,'X Games SS'!$A$17:$H$26,8,FALSE))</f>
        <v>0</v>
      </c>
      <c r="R16" s="32">
        <f>IF(ISNA(VLOOKUP($A16,'COT HP'!$A$17:$H$26,8,FALSE))=TRUE,0,VLOOKUP($A16,'COT HP'!$A$17:$H$26,8,FALSE))</f>
        <v>0</v>
      </c>
      <c r="S16" s="32">
        <f>IF(ISNA(VLOOKUP($A16,'COT SS'!$A$17:$H$26,8,FALSE))=TRUE,0,VLOOKUP($A16,'COT SS'!$A$17:$H$26,8,FALSE))</f>
        <v>0</v>
      </c>
      <c r="T16" s="32">
        <f>IF(ISNA(VLOOKUP($A16,'TT Caledon SS'!$A$17:$H$26,8,FALSE))=TRUE,0,VLOOKUP($A16,'TT Caledon SS'!$A$17:$H$26,8,FALSE))</f>
        <v>0</v>
      </c>
      <c r="U16" s="32">
        <f>IF(ISNA(VLOOKUP($A16,'Aspen Open SS'!$A$17:$H$27,8,FALSE))=TRUE,0,VLOOKUP($A16,'Aspen Open SS'!$A$17:$H$27,8,FALSE))</f>
        <v>0</v>
      </c>
      <c r="V16" s="32">
        <f>IF(ISNA(VLOOKUP($A16,'TNF Stratton SS'!$A$17:$H$26,8,FALSE))=TRUE,0,VLOOKUP($A16,'TNF Stratton SS'!$A$17:$H$26,8,FALSE))</f>
        <v>0</v>
      </c>
      <c r="W16" s="32">
        <f>IF(ISNA(VLOOKUP($A16,'OWG-Provincials HP'!$A$17:$H$26,8,FALSE))=TRUE,0,VLOOKUP($A16,'OWG-Provincials HP'!$A$17:$H$26,8,FALSE))</f>
        <v>0</v>
      </c>
      <c r="X16" s="32">
        <f>IF(ISNA(VLOOKUP($A16,'OWG-Provincials SS'!$A$17:$H$27,8,FALSE))=TRUE,0,VLOOKUP($A16,'OWG-Provincials SS'!$A$17:$H$27,8,FALSE))</f>
        <v>0</v>
      </c>
      <c r="Y16" s="32">
        <f>IF(ISNA(VLOOKUP($A16,'Jr Natl SS'!$A$17:$H$27,8,FALSE))=TRUE,0,VLOOKUP($A16,'Jr Natl SS'!$A$17:$H$27,8,FALSE))</f>
        <v>0</v>
      </c>
      <c r="Z16" s="32">
        <f>IF(ISNA(VLOOKUP($A16,'Jr Natl BA'!$A$17:$H$27,8,FALSE))=TRUE,0,VLOOKUP($A16,'Jr Natl BA'!$A$17:$H$27,8,FALSE))</f>
        <v>0</v>
      </c>
      <c r="AA16" s="32">
        <f>IF(ISNA(VLOOKUP($A16,'Snowcrown SS'!$A$17:$H$27,8,FALSE))=TRUE,0,VLOOKUP($A16,'Snowcrown SS'!$A$17:$H$27,8,FALSE))</f>
        <v>0</v>
      </c>
      <c r="AB16" s="32">
        <f>IF(ISNA(VLOOKUP($A16,'Snowcrown HP'!$A$17:$H$27,8,FALSE))=TRUE,0,VLOOKUP($A16,'Snowcrown HP'!$A$17:$H$27,8,FALSE))</f>
        <v>0</v>
      </c>
      <c r="AC16" s="32">
        <f>IF(ISNA(VLOOKUP($A16,'Nationals COP HP'!$A$17:$H$27,8,FALSE))=TRUE,0,VLOOKUP($A16,'Nationals COP HP'!$A$17:$H$27,8,FALSE))</f>
        <v>0</v>
      </c>
      <c r="AD16" s="101">
        <v>0</v>
      </c>
      <c r="AE16" s="32">
        <f>IF(ISNA(VLOOKUP($A16,'Sun Peaks Dew Tour Am SS'!$A$17:$H$27,8,FALSE))=TRUE,0,VLOOKUP($A16,'Sun Peaks Dew Tour Am SS'!$A$17:$H$27,8,FALSE))</f>
        <v>0</v>
      </c>
      <c r="AF16" s="32">
        <f>IF(ISNA(VLOOKUP($A16,'AFP Worlds Whistler SS'!$A$17:$H$27,8,FALSE))=TRUE,0,VLOOKUP($A16,'AFP Worlds Whistler SS'!$A$17:$H$27,8,FALSE))</f>
        <v>0</v>
      </c>
    </row>
    <row r="17" spans="1:32" s="27" customFormat="1" ht="15">
      <c r="A17" s="70" t="s">
        <v>60</v>
      </c>
      <c r="B17" s="31"/>
      <c r="C17" s="31">
        <f t="shared" si="0"/>
        <v>11</v>
      </c>
      <c r="D17" s="44">
        <f t="shared" si="1"/>
        <v>11</v>
      </c>
      <c r="E17" s="64">
        <f t="shared" si="2"/>
        <v>0</v>
      </c>
      <c r="F17" s="64">
        <f t="shared" si="3"/>
        <v>0</v>
      </c>
      <c r="G17" s="64">
        <f t="shared" si="4"/>
        <v>0</v>
      </c>
      <c r="H17" s="44">
        <f t="shared" si="5"/>
        <v>0</v>
      </c>
      <c r="I17" s="26"/>
      <c r="J17" s="45" t="str">
        <f>IF(ISNA(VLOOKUP($A17,'TNF HP Dec8'!$A$17:$H$26,8,FALSE))=TRUE,"0",VLOOKUP($A17,'TNF HP Dec8'!$A$17:$H$26,8,FALSE))</f>
        <v>0</v>
      </c>
      <c r="K17" s="45">
        <f>IF(ISNA(VLOOKUP($A17,'Dew Tour SS'!$A$17:$H$26,8,FALSE))=TRUE,0,VLOOKUP($A17,'Dew Tour SS'!$A$17:$H$26,8,FALSE))</f>
        <v>0</v>
      </c>
      <c r="L17" s="45">
        <f>IF(ISNA(VLOOKUP($A17,'Copper WC SS'!$A$17:$H$26,8,FALSE))=TRUE,0,VLOOKUP($A17,'Copper WC SS'!$A$17:$H$26,8,FALSE))</f>
        <v>0</v>
      </c>
      <c r="M17" s="45">
        <f>IF(ISNA(VLOOKUP($A17,'Breckenridge WC SS'!$A$17:$H$26,8,FALSE))=TRUE,0,VLOOKUP($A17,'Breckenridge WC SS'!$A$17:$H$26,8,FALSE))</f>
        <v>0</v>
      </c>
      <c r="N17" s="45">
        <f>IF(ISNA(VLOOKUP($A17,'TT MLSM HP'!$A$17:$H$26,8,FALSE))=TRUE,0,VLOOKUP($A17,'TT MLSM HP'!$A$17:$H$26,8,FALSE))</f>
        <v>0</v>
      </c>
      <c r="O17" s="32">
        <f>IF(ISNA(VLOOKUP($A17,'TT MLSM SS'!$A$17:$H$26,8,FALSE))=TRUE,0,VLOOKUP($A17,'TT MLSM SS'!$A$17:$H$26,8,FALSE))</f>
        <v>0</v>
      </c>
      <c r="P17" s="32">
        <f>IF(ISNA(VLOOKUP($A17,'TNF Whistler SS'!$A$17:$H$26,8,FALSE))=TRUE,0,VLOOKUP($A17,'TNF Whistler SS'!$A$17:$H$26,8,FALSE))</f>
        <v>0</v>
      </c>
      <c r="Q17" s="32">
        <f>IF(ISNA(VLOOKUP($A17,'X Games SS'!$A$17:$H$26,8,FALSE))=TRUE,0,VLOOKUP($A17,'X Games SS'!$A$17:$H$26,8,FALSE))</f>
        <v>0</v>
      </c>
      <c r="R17" s="32">
        <f>IF(ISNA(VLOOKUP($A17,'COT HP'!$A$17:$H$26,8,FALSE))=TRUE,0,VLOOKUP($A17,'COT HP'!$A$17:$H$26,8,FALSE))</f>
        <v>0</v>
      </c>
      <c r="S17" s="32">
        <f>IF(ISNA(VLOOKUP($A17,'COT SS'!$A$17:$H$26,8,FALSE))=TRUE,0,VLOOKUP($A17,'COT SS'!$A$17:$H$26,8,FALSE))</f>
        <v>0</v>
      </c>
      <c r="T17" s="32">
        <f>IF(ISNA(VLOOKUP($A17,'TT Caledon SS'!$A$17:$H$26,8,FALSE))=TRUE,0,VLOOKUP($A17,'TT Caledon SS'!$A$17:$H$26,8,FALSE))</f>
        <v>0</v>
      </c>
      <c r="U17" s="32">
        <f>IF(ISNA(VLOOKUP($A17,'Aspen Open SS'!$A$17:$H$27,8,FALSE))=TRUE,0,VLOOKUP($A17,'Aspen Open SS'!$A$17:$H$27,8,FALSE))</f>
        <v>0</v>
      </c>
      <c r="V17" s="32">
        <f>IF(ISNA(VLOOKUP($A17,'TNF Stratton SS'!$A$17:$H$26,8,FALSE))=TRUE,0,VLOOKUP($A17,'TNF Stratton SS'!$A$17:$H$26,8,FALSE))</f>
        <v>0</v>
      </c>
      <c r="W17" s="32">
        <f>IF(ISNA(VLOOKUP($A17,'OWG-Provincials HP'!$A$17:$H$26,8,FALSE))=TRUE,0,VLOOKUP($A17,'OWG-Provincials HP'!$A$17:$H$26,8,FALSE))</f>
        <v>0</v>
      </c>
      <c r="X17" s="32">
        <f>IF(ISNA(VLOOKUP($A17,'OWG-Provincials SS'!$A$17:$H$27,8,FALSE))=TRUE,0,VLOOKUP($A17,'OWG-Provincials SS'!$A$17:$H$27,8,FALSE))</f>
        <v>0</v>
      </c>
      <c r="Y17" s="32">
        <f>IF(ISNA(VLOOKUP($A17,'Jr Natl SS'!$A$17:$H$27,8,FALSE))=TRUE,0,VLOOKUP($A17,'Jr Natl SS'!$A$17:$H$27,8,FALSE))</f>
        <v>0</v>
      </c>
      <c r="Z17" s="32">
        <f>IF(ISNA(VLOOKUP($A17,'Jr Natl BA'!$A$17:$H$27,8,FALSE))=TRUE,0,VLOOKUP($A17,'Jr Natl BA'!$A$17:$H$27,8,FALSE))</f>
        <v>0</v>
      </c>
      <c r="AA17" s="32">
        <f>IF(ISNA(VLOOKUP($A17,'Snowcrown SS'!$A$17:$H$27,8,FALSE))=TRUE,0,VLOOKUP($A17,'Snowcrown SS'!$A$17:$H$27,8,FALSE))</f>
        <v>0</v>
      </c>
      <c r="AB17" s="32">
        <f>IF(ISNA(VLOOKUP($A17,'Snowcrown HP'!$A$17:$H$27,8,FALSE))=TRUE,0,VLOOKUP($A17,'Snowcrown HP'!$A$17:$H$27,8,FALSE))</f>
        <v>0</v>
      </c>
      <c r="AC17" s="32">
        <f>IF(ISNA(VLOOKUP($A17,'Nationals COP HP'!$A$17:$H$27,8,FALSE))=TRUE,0,VLOOKUP($A17,'Nationals COP HP'!$A$17:$H$27,8,FALSE))</f>
        <v>0</v>
      </c>
      <c r="AD17" s="101">
        <v>0</v>
      </c>
      <c r="AE17" s="32">
        <f>IF(ISNA(VLOOKUP($A17,'Sun Peaks Dew Tour Am SS'!$A$17:$H$27,8,FALSE))=TRUE,0,VLOOKUP($A17,'Sun Peaks Dew Tour Am SS'!$A$17:$H$27,8,FALSE))</f>
        <v>0</v>
      </c>
      <c r="AF17" s="32">
        <f>IF(ISNA(VLOOKUP($A17,'AFP Worlds Whistler SS'!$A$17:$H$27,8,FALSE))=TRUE,0,VLOOKUP($A17,'AFP Worlds Whistler SS'!$A$17:$H$27,8,FALSE))</f>
        <v>0</v>
      </c>
    </row>
    <row r="18" spans="1:32" s="27" customFormat="1" ht="15">
      <c r="A18" s="71" t="s">
        <v>61</v>
      </c>
      <c r="B18" s="31"/>
      <c r="C18" s="31">
        <f t="shared" si="0"/>
        <v>11</v>
      </c>
      <c r="D18" s="44">
        <f t="shared" si="1"/>
        <v>11</v>
      </c>
      <c r="E18" s="64">
        <f t="shared" si="2"/>
        <v>0</v>
      </c>
      <c r="F18" s="64">
        <f t="shared" si="3"/>
        <v>0</v>
      </c>
      <c r="G18" s="64">
        <f t="shared" si="4"/>
        <v>0</v>
      </c>
      <c r="H18" s="44">
        <f t="shared" si="5"/>
        <v>0</v>
      </c>
      <c r="I18" s="26"/>
      <c r="J18" s="45" t="str">
        <f>IF(ISNA(VLOOKUP($A18,'TNF HP Dec8'!$A$17:$H$26,8,FALSE))=TRUE,"0",VLOOKUP($A18,'TNF HP Dec8'!$A$17:$H$26,8,FALSE))</f>
        <v>0</v>
      </c>
      <c r="K18" s="45">
        <f>IF(ISNA(VLOOKUP($A18,'Dew Tour SS'!$A$17:$H$26,8,FALSE))=TRUE,0,VLOOKUP($A18,'Dew Tour SS'!$A$17:$H$26,8,FALSE))</f>
        <v>0</v>
      </c>
      <c r="L18" s="45">
        <f>IF(ISNA(VLOOKUP($A18,'Copper WC SS'!$A$17:$H$26,8,FALSE))=TRUE,0,VLOOKUP($A18,'Copper WC SS'!$A$17:$H$26,8,FALSE))</f>
        <v>0</v>
      </c>
      <c r="M18" s="45">
        <f>IF(ISNA(VLOOKUP($A18,'Breckenridge WC SS'!$A$17:$H$26,8,FALSE))=TRUE,0,VLOOKUP($A18,'Breckenridge WC SS'!$A$17:$H$26,8,FALSE))</f>
        <v>0</v>
      </c>
      <c r="N18" s="45">
        <f>IF(ISNA(VLOOKUP($A18,'TT MLSM HP'!$A$17:$H$26,8,FALSE))=TRUE,0,VLOOKUP($A18,'TT MLSM HP'!$A$17:$H$26,8,FALSE))</f>
        <v>0</v>
      </c>
      <c r="O18" s="32">
        <f>IF(ISNA(VLOOKUP($A18,'TT MLSM SS'!$A$17:$H$26,8,FALSE))=TRUE,0,VLOOKUP($A18,'TT MLSM SS'!$A$17:$H$26,8,FALSE))</f>
        <v>0</v>
      </c>
      <c r="P18" s="32">
        <f>IF(ISNA(VLOOKUP($A18,'TNF Whistler SS'!$A$17:$H$26,8,FALSE))=TRUE,0,VLOOKUP($A18,'TNF Whistler SS'!$A$17:$H$26,8,FALSE))</f>
        <v>0</v>
      </c>
      <c r="Q18" s="32">
        <f>IF(ISNA(VLOOKUP($A18,'X Games SS'!$A$17:$H$26,8,FALSE))=TRUE,0,VLOOKUP($A18,'X Games SS'!$A$17:$H$26,8,FALSE))</f>
        <v>0</v>
      </c>
      <c r="R18" s="32">
        <f>IF(ISNA(VLOOKUP($A18,'COT HP'!$A$17:$H$26,8,FALSE))=TRUE,0,VLOOKUP($A18,'COT HP'!$A$17:$H$26,8,FALSE))</f>
        <v>0</v>
      </c>
      <c r="S18" s="32">
        <f>IF(ISNA(VLOOKUP($A18,'COT SS'!$A$17:$H$26,8,FALSE))=TRUE,0,VLOOKUP($A18,'COT SS'!$A$17:$H$26,8,FALSE))</f>
        <v>0</v>
      </c>
      <c r="T18" s="32">
        <f>IF(ISNA(VLOOKUP($A18,'TT Caledon SS'!$A$17:$H$26,8,FALSE))=TRUE,0,VLOOKUP($A18,'TT Caledon SS'!$A$17:$H$26,8,FALSE))</f>
        <v>0</v>
      </c>
      <c r="U18" s="32">
        <f>IF(ISNA(VLOOKUP($A18,'Aspen Open SS'!$A$17:$H$27,8,FALSE))=TRUE,0,VLOOKUP($A18,'Aspen Open SS'!$A$17:$H$27,8,FALSE))</f>
        <v>0</v>
      </c>
      <c r="V18" s="32">
        <f>IF(ISNA(VLOOKUP($A18,'TNF Stratton SS'!$A$17:$H$26,8,FALSE))=TRUE,0,VLOOKUP($A18,'TNF Stratton SS'!$A$17:$H$26,8,FALSE))</f>
        <v>0</v>
      </c>
      <c r="W18" s="32">
        <f>IF(ISNA(VLOOKUP($A18,'OWG-Provincials HP'!$A$17:$H$26,8,FALSE))=TRUE,0,VLOOKUP($A18,'OWG-Provincials HP'!$A$17:$H$26,8,FALSE))</f>
        <v>0</v>
      </c>
      <c r="X18" s="32">
        <f>IF(ISNA(VLOOKUP($A18,'OWG-Provincials SS'!$A$17:$H$27,8,FALSE))=TRUE,0,VLOOKUP($A18,'OWG-Provincials SS'!$A$17:$H$27,8,FALSE))</f>
        <v>0</v>
      </c>
      <c r="Y18" s="32">
        <f>IF(ISNA(VLOOKUP($A18,'Jr Natl SS'!$A$17:$H$27,8,FALSE))=TRUE,0,VLOOKUP($A18,'Jr Natl SS'!$A$17:$H$27,8,FALSE))</f>
        <v>0</v>
      </c>
      <c r="Z18" s="32">
        <f>IF(ISNA(VLOOKUP($A18,'Jr Natl BA'!$A$17:$H$27,8,FALSE))=TRUE,0,VLOOKUP($A18,'Jr Natl BA'!$A$17:$H$27,8,FALSE))</f>
        <v>0</v>
      </c>
      <c r="AA18" s="32">
        <f>IF(ISNA(VLOOKUP($A18,'Snowcrown SS'!$A$17:$H$27,8,FALSE))=TRUE,0,VLOOKUP($A18,'Snowcrown SS'!$A$17:$H$27,8,FALSE))</f>
        <v>0</v>
      </c>
      <c r="AB18" s="32">
        <f>IF(ISNA(VLOOKUP($A18,'Snowcrown HP'!$A$17:$H$27,8,FALSE))=TRUE,0,VLOOKUP($A18,'Snowcrown HP'!$A$17:$H$27,8,FALSE))</f>
        <v>0</v>
      </c>
      <c r="AC18" s="32">
        <f>IF(ISNA(VLOOKUP($A18,'Nationals COP HP'!$A$17:$H$27,8,FALSE))=TRUE,0,VLOOKUP($A18,'Nationals COP HP'!$A$17:$H$27,8,FALSE))</f>
        <v>0</v>
      </c>
      <c r="AD18" s="101">
        <v>0</v>
      </c>
      <c r="AE18" s="32">
        <f>IF(ISNA(VLOOKUP($A18,'Sun Peaks Dew Tour Am SS'!$A$17:$H$27,8,FALSE))=TRUE,0,VLOOKUP($A18,'Sun Peaks Dew Tour Am SS'!$A$17:$H$27,8,FALSE))</f>
        <v>0</v>
      </c>
      <c r="AF18" s="32">
        <f>IF(ISNA(VLOOKUP($A18,'AFP Worlds Whistler SS'!$A$17:$H$27,8,FALSE))=TRUE,0,VLOOKUP($A18,'AFP Worlds Whistler SS'!$A$17:$H$27,8,FALSE))</f>
        <v>0</v>
      </c>
    </row>
    <row r="19" ht="19.5" customHeight="1">
      <c r="AE19" s="102"/>
    </row>
    <row r="20" ht="19.5" customHeight="1">
      <c r="AE20" s="102"/>
    </row>
    <row r="21" ht="19.5" customHeight="1">
      <c r="AE21" s="102"/>
    </row>
    <row r="22" ht="19.5" customHeight="1">
      <c r="AE22" s="102"/>
    </row>
    <row r="23" ht="19.5" customHeight="1">
      <c r="AE23" s="102"/>
    </row>
    <row r="24" ht="19.5" customHeight="1">
      <c r="AE24" s="102"/>
    </row>
    <row r="25" ht="19.5" customHeight="1">
      <c r="AE25" s="102"/>
    </row>
    <row r="26" ht="19.5" customHeight="1">
      <c r="AE26" s="102"/>
    </row>
    <row r="27" ht="19.5" customHeight="1">
      <c r="AE27" s="102"/>
    </row>
    <row r="28" spans="4:32" ht="19.5" customHeight="1">
      <c r="D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02"/>
      <c r="AF28" s="23"/>
    </row>
    <row r="29" spans="4:32" ht="19.5" customHeight="1">
      <c r="D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02"/>
      <c r="AF29" s="23"/>
    </row>
    <row r="30" spans="4:32" ht="19.5" customHeight="1">
      <c r="D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02"/>
      <c r="AF30" s="23"/>
    </row>
    <row r="31" spans="4:32" ht="19.5" customHeight="1">
      <c r="D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02"/>
      <c r="AF31" s="23"/>
    </row>
    <row r="32" spans="4:32" ht="19.5" customHeight="1">
      <c r="D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02"/>
      <c r="AF32" s="23"/>
    </row>
    <row r="33" spans="4:32" ht="19.5" customHeight="1">
      <c r="D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02"/>
      <c r="AF33" s="23"/>
    </row>
    <row r="34" spans="4:32" ht="19.5" customHeight="1">
      <c r="D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102"/>
      <c r="AF34" s="23"/>
    </row>
    <row r="35" spans="4:32" ht="19.5" customHeight="1">
      <c r="D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02"/>
      <c r="AF35" s="23"/>
    </row>
    <row r="36" spans="4:32" ht="19.5" customHeight="1">
      <c r="D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102"/>
      <c r="AF36" s="23"/>
    </row>
    <row r="37" spans="4:32" ht="19.5" customHeight="1">
      <c r="D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02"/>
      <c r="AF37" s="23"/>
    </row>
    <row r="38" spans="4:32" ht="19.5" customHeight="1">
      <c r="D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02"/>
      <c r="AF38" s="23"/>
    </row>
    <row r="39" spans="4:32" ht="19.5" customHeight="1">
      <c r="D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02"/>
      <c r="AF39" s="23"/>
    </row>
    <row r="40" spans="4:32" ht="19.5" customHeight="1">
      <c r="D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02"/>
      <c r="AF40" s="23"/>
    </row>
    <row r="41" spans="4:32" ht="19.5" customHeight="1">
      <c r="D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02"/>
      <c r="AF41" s="23"/>
    </row>
    <row r="42" spans="4:32" ht="19.5" customHeight="1">
      <c r="D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02"/>
      <c r="AF42" s="23"/>
    </row>
    <row r="43" spans="4:32" ht="19.5" customHeight="1">
      <c r="D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02"/>
      <c r="AF43" s="23"/>
    </row>
    <row r="44" spans="4:32" ht="19.5" customHeight="1">
      <c r="D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02"/>
      <c r="AF44" s="23"/>
    </row>
    <row r="45" spans="4:32" ht="19.5" customHeight="1">
      <c r="D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02"/>
      <c r="AF45" s="23"/>
    </row>
    <row r="46" spans="4:32" ht="19.5" customHeight="1">
      <c r="D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02"/>
      <c r="AF46" s="23"/>
    </row>
    <row r="47" spans="4:32" ht="19.5" customHeight="1">
      <c r="D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02"/>
      <c r="AF47" s="23"/>
    </row>
    <row r="48" spans="4:32" ht="19.5" customHeight="1">
      <c r="D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02"/>
      <c r="AF48" s="23"/>
    </row>
    <row r="49" spans="4:32" ht="19.5" customHeight="1">
      <c r="D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02"/>
      <c r="AF49" s="23"/>
    </row>
    <row r="50" spans="4:32" ht="19.5" customHeight="1">
      <c r="D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02"/>
      <c r="AF50" s="23"/>
    </row>
    <row r="51" spans="4:32" ht="19.5" customHeight="1">
      <c r="D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02"/>
      <c r="AF51" s="23"/>
    </row>
    <row r="52" spans="4:32" ht="19.5" customHeight="1">
      <c r="D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02"/>
      <c r="AF52" s="23"/>
    </row>
    <row r="53" spans="4:32" ht="19.5" customHeight="1">
      <c r="D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02"/>
      <c r="AF53" s="23"/>
    </row>
    <row r="54" spans="4:32" ht="19.5" customHeight="1">
      <c r="D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02"/>
      <c r="AF54" s="23"/>
    </row>
    <row r="55" spans="4:32" ht="19.5" customHeight="1">
      <c r="D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02"/>
      <c r="AF55" s="23"/>
    </row>
    <row r="56" spans="4:32" ht="19.5" customHeight="1">
      <c r="D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02"/>
      <c r="AF56" s="23"/>
    </row>
    <row r="57" spans="4:32" ht="19.5" customHeight="1">
      <c r="D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02"/>
      <c r="AF57" s="23"/>
    </row>
    <row r="58" spans="4:32" ht="19.5" customHeight="1">
      <c r="D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02"/>
      <c r="AF58" s="23"/>
    </row>
    <row r="59" spans="4:32" ht="19.5" customHeight="1">
      <c r="D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02"/>
      <c r="AF59" s="23"/>
    </row>
    <row r="60" spans="4:32" ht="19.5" customHeight="1">
      <c r="D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02"/>
      <c r="AF60" s="23"/>
    </row>
    <row r="61" spans="4:32" ht="19.5" customHeight="1">
      <c r="D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02"/>
      <c r="AF61" s="23"/>
    </row>
    <row r="62" spans="4:32" ht="19.5" customHeight="1">
      <c r="D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02"/>
      <c r="AF62" s="23"/>
    </row>
    <row r="63" spans="4:32" ht="19.5" customHeight="1">
      <c r="D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02"/>
      <c r="AF63" s="23"/>
    </row>
    <row r="64" spans="4:32" ht="19.5" customHeight="1">
      <c r="D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02"/>
      <c r="AF64" s="23"/>
    </row>
    <row r="65" spans="4:32" ht="19.5" customHeight="1">
      <c r="D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02"/>
      <c r="AF65" s="23"/>
    </row>
    <row r="66" spans="4:32" ht="19.5" customHeight="1">
      <c r="D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02"/>
      <c r="AF66" s="23"/>
    </row>
    <row r="67" spans="4:32" ht="19.5" customHeight="1">
      <c r="D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02"/>
      <c r="AF67" s="23"/>
    </row>
    <row r="68" spans="4:32" ht="19.5" customHeight="1">
      <c r="D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02"/>
      <c r="AF68" s="23"/>
    </row>
    <row r="69" spans="4:32" ht="19.5" customHeight="1">
      <c r="D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02"/>
      <c r="AF69" s="23"/>
    </row>
    <row r="70" spans="4:32" ht="19.5" customHeight="1">
      <c r="D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02"/>
      <c r="AF70" s="23"/>
    </row>
    <row r="71" spans="4:32" ht="19.5" customHeight="1">
      <c r="D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02"/>
      <c r="AF71" s="23"/>
    </row>
    <row r="72" spans="4:32" ht="19.5" customHeight="1">
      <c r="D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02"/>
      <c r="AF72" s="23"/>
    </row>
    <row r="73" spans="4:32" ht="19.5" customHeight="1">
      <c r="D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02"/>
      <c r="AF73" s="23"/>
    </row>
    <row r="74" spans="4:32" ht="19.5" customHeight="1">
      <c r="D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102"/>
      <c r="AF74" s="23"/>
    </row>
    <row r="75" spans="4:32" ht="19.5" customHeight="1">
      <c r="D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102"/>
      <c r="AF75" s="23"/>
    </row>
    <row r="76" spans="4:32" ht="19.5" customHeight="1">
      <c r="D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102"/>
      <c r="AF76" s="23"/>
    </row>
    <row r="77" spans="4:32" ht="19.5" customHeight="1">
      <c r="D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102"/>
      <c r="AF77" s="23"/>
    </row>
    <row r="78" spans="4:32" ht="19.5" customHeight="1">
      <c r="D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102"/>
      <c r="AF78" s="23"/>
    </row>
    <row r="79" spans="4:32" ht="19.5" customHeight="1">
      <c r="D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102"/>
      <c r="AF79" s="23"/>
    </row>
    <row r="80" spans="4:32" ht="19.5" customHeight="1">
      <c r="D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102"/>
      <c r="AF80" s="23"/>
    </row>
    <row r="81" spans="4:32" ht="19.5" customHeight="1">
      <c r="D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102"/>
      <c r="AF81" s="23"/>
    </row>
    <row r="82" spans="4:32" ht="19.5" customHeight="1">
      <c r="D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102"/>
      <c r="AF82" s="23"/>
    </row>
    <row r="83" spans="4:32" ht="19.5" customHeight="1">
      <c r="D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102"/>
      <c r="AF83" s="23"/>
    </row>
    <row r="84" spans="4:32" ht="19.5" customHeight="1">
      <c r="D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102"/>
      <c r="AF84" s="23"/>
    </row>
    <row r="85" spans="4:32" ht="19.5" customHeight="1">
      <c r="D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102"/>
      <c r="AF85" s="23"/>
    </row>
    <row r="86" spans="4:32" ht="19.5" customHeight="1">
      <c r="D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102"/>
      <c r="AF86" s="23"/>
    </row>
    <row r="87" spans="4:32" ht="19.5" customHeight="1">
      <c r="D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102"/>
      <c r="AF87" s="23"/>
    </row>
    <row r="88" spans="4:32" ht="19.5" customHeight="1">
      <c r="D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102"/>
      <c r="AF88" s="23"/>
    </row>
    <row r="89" spans="4:32" ht="19.5" customHeight="1">
      <c r="D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102"/>
      <c r="AF89" s="23"/>
    </row>
    <row r="90" spans="4:32" ht="19.5" customHeight="1">
      <c r="D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102"/>
      <c r="AF90" s="23"/>
    </row>
    <row r="91" spans="4:32" ht="19.5" customHeight="1">
      <c r="D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102"/>
      <c r="AF91" s="23"/>
    </row>
    <row r="92" spans="4:32" ht="19.5" customHeight="1">
      <c r="D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102"/>
      <c r="AF92" s="23"/>
    </row>
    <row r="93" spans="4:32" ht="19.5" customHeight="1">
      <c r="D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102"/>
      <c r="AF93" s="23"/>
    </row>
    <row r="94" spans="4:32" ht="19.5" customHeight="1">
      <c r="D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102"/>
      <c r="AF94" s="23"/>
    </row>
    <row r="95" spans="4:32" ht="19.5" customHeight="1">
      <c r="D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102"/>
      <c r="AF95" s="23"/>
    </row>
    <row r="96" spans="4:32" ht="19.5" customHeight="1">
      <c r="D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102"/>
      <c r="AF96" s="23"/>
    </row>
    <row r="97" spans="4:32" ht="19.5" customHeight="1">
      <c r="D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102"/>
      <c r="AF97" s="23"/>
    </row>
    <row r="98" spans="4:32" ht="19.5" customHeight="1">
      <c r="D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102"/>
      <c r="AF98" s="23"/>
    </row>
    <row r="99" spans="4:32" ht="19.5" customHeight="1">
      <c r="D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102"/>
      <c r="AF99" s="23"/>
    </row>
    <row r="100" spans="4:32" ht="19.5" customHeight="1">
      <c r="D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102"/>
      <c r="AF100" s="23"/>
    </row>
    <row r="101" spans="4:32" ht="19.5" customHeight="1">
      <c r="D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102"/>
      <c r="AF101" s="23"/>
    </row>
    <row r="102" spans="4:32" ht="19.5" customHeight="1">
      <c r="D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102"/>
      <c r="AF102" s="23"/>
    </row>
    <row r="103" spans="4:32" ht="19.5" customHeight="1">
      <c r="D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102"/>
      <c r="AF103" s="23"/>
    </row>
    <row r="104" spans="4:32" ht="19.5" customHeight="1">
      <c r="D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102"/>
      <c r="AF104" s="23"/>
    </row>
    <row r="105" spans="4:32" ht="19.5" customHeight="1">
      <c r="D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102"/>
      <c r="AF105" s="23"/>
    </row>
    <row r="106" spans="4:32" ht="19.5" customHeight="1">
      <c r="D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102"/>
      <c r="AF106" s="23"/>
    </row>
    <row r="107" spans="4:32" ht="19.5" customHeight="1">
      <c r="D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102"/>
      <c r="AF107" s="23"/>
    </row>
    <row r="108" spans="4:32" ht="19.5" customHeight="1">
      <c r="D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102"/>
      <c r="AF108" s="23"/>
    </row>
    <row r="109" spans="4:32" ht="19.5" customHeight="1">
      <c r="D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102"/>
      <c r="AF109" s="23"/>
    </row>
    <row r="110" spans="4:32" ht="19.5" customHeight="1">
      <c r="D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102"/>
      <c r="AF110" s="23"/>
    </row>
    <row r="111" spans="4:32" ht="19.5" customHeight="1">
      <c r="D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102"/>
      <c r="AF111" s="23"/>
    </row>
    <row r="112" spans="4:32" ht="19.5" customHeight="1">
      <c r="D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102"/>
      <c r="AF112" s="23"/>
    </row>
    <row r="113" spans="4:32" ht="19.5" customHeight="1">
      <c r="D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102"/>
      <c r="AF113" s="23"/>
    </row>
    <row r="114" spans="4:32" ht="19.5" customHeight="1">
      <c r="D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102"/>
      <c r="AF114" s="23"/>
    </row>
    <row r="115" spans="4:32" ht="19.5" customHeight="1">
      <c r="D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102"/>
      <c r="AF115" s="23"/>
    </row>
    <row r="116" spans="4:32" ht="19.5" customHeight="1">
      <c r="D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102"/>
      <c r="AF116" s="23"/>
    </row>
    <row r="117" spans="4:32" ht="19.5" customHeight="1">
      <c r="D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102"/>
      <c r="AF117" s="23"/>
    </row>
    <row r="118" spans="4:32" ht="19.5" customHeight="1">
      <c r="D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102"/>
      <c r="AF118" s="23"/>
    </row>
    <row r="119" spans="4:32" ht="19.5" customHeight="1">
      <c r="D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102"/>
      <c r="AF119" s="23"/>
    </row>
    <row r="120" spans="4:32" ht="19.5" customHeight="1">
      <c r="D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102"/>
      <c r="AF120" s="23"/>
    </row>
    <row r="121" spans="4:32" ht="19.5" customHeight="1">
      <c r="D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102"/>
      <c r="AF121" s="23"/>
    </row>
    <row r="122" spans="4:32" ht="19.5" customHeight="1">
      <c r="D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102"/>
      <c r="AF122" s="23"/>
    </row>
    <row r="123" spans="4:32" ht="19.5" customHeight="1">
      <c r="D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102"/>
      <c r="AF123" s="23"/>
    </row>
    <row r="124" spans="4:32" ht="19.5" customHeight="1">
      <c r="D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102"/>
      <c r="AF124" s="23"/>
    </row>
    <row r="125" spans="4:32" ht="19.5" customHeight="1">
      <c r="D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102"/>
      <c r="AF125" s="23"/>
    </row>
    <row r="126" spans="4:32" ht="19.5" customHeight="1">
      <c r="D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102"/>
      <c r="AF126" s="23"/>
    </row>
    <row r="127" spans="4:32" ht="19.5" customHeight="1">
      <c r="D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102"/>
      <c r="AF127" s="23"/>
    </row>
    <row r="128" spans="4:32" ht="19.5" customHeight="1">
      <c r="D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102"/>
      <c r="AF128" s="23"/>
    </row>
    <row r="129" spans="4:32" ht="19.5" customHeight="1">
      <c r="D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102"/>
      <c r="AF129" s="23"/>
    </row>
    <row r="130" spans="4:32" ht="19.5" customHeight="1">
      <c r="D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102"/>
      <c r="AF130" s="23"/>
    </row>
    <row r="131" spans="4:32" ht="19.5" customHeight="1">
      <c r="D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102"/>
      <c r="AF131" s="23"/>
    </row>
    <row r="132" spans="4:32" ht="19.5" customHeight="1">
      <c r="D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102"/>
      <c r="AF132" s="23"/>
    </row>
    <row r="133" spans="4:32" ht="19.5" customHeight="1">
      <c r="D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102"/>
      <c r="AF133" s="23"/>
    </row>
    <row r="134" spans="4:32" ht="19.5" customHeight="1">
      <c r="D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102"/>
      <c r="AF134" s="23"/>
    </row>
    <row r="135" spans="4:32" ht="19.5" customHeight="1">
      <c r="D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102"/>
      <c r="AF135" s="23"/>
    </row>
    <row r="136" spans="4:32" ht="19.5" customHeight="1">
      <c r="D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102"/>
      <c r="AF136" s="23"/>
    </row>
    <row r="137" spans="4:32" ht="19.5" customHeight="1">
      <c r="D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102"/>
      <c r="AF137" s="23"/>
    </row>
    <row r="138" spans="4:32" ht="19.5" customHeight="1">
      <c r="D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102"/>
      <c r="AF138" s="23"/>
    </row>
    <row r="139" spans="4:32" ht="19.5" customHeight="1">
      <c r="D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102"/>
      <c r="AF139" s="23"/>
    </row>
    <row r="140" spans="4:32" ht="19.5" customHeight="1">
      <c r="D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102"/>
      <c r="AF140" s="23"/>
    </row>
    <row r="141" spans="4:32" ht="19.5" customHeight="1">
      <c r="D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102"/>
      <c r="AF141" s="23"/>
    </row>
    <row r="142" spans="4:32" ht="19.5" customHeight="1">
      <c r="D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102"/>
      <c r="AF142" s="23"/>
    </row>
    <row r="143" spans="4:32" ht="19.5" customHeight="1">
      <c r="D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102"/>
      <c r="AF143" s="23"/>
    </row>
  </sheetData>
  <sheetProtection/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A21" sqref="A21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spans="1:13" ht="14.25">
      <c r="A1" s="119"/>
      <c r="I1" s="98"/>
      <c r="J1" s="98"/>
      <c r="K1" s="98"/>
      <c r="L1" s="98"/>
      <c r="M1" s="98"/>
    </row>
    <row r="2" spans="1:13" ht="14.25">
      <c r="A2" s="119"/>
      <c r="B2" s="122" t="s">
        <v>8</v>
      </c>
      <c r="C2" s="122"/>
      <c r="D2" s="122"/>
      <c r="E2" s="122"/>
      <c r="F2" s="122"/>
      <c r="I2" s="98"/>
      <c r="J2" s="98"/>
      <c r="K2" s="98"/>
      <c r="L2" s="98"/>
      <c r="M2" s="98"/>
    </row>
    <row r="3" spans="1:13" ht="14.25">
      <c r="A3" s="119"/>
      <c r="D3" s="9" t="s">
        <v>24</v>
      </c>
      <c r="I3" s="98"/>
      <c r="J3" s="98"/>
      <c r="K3" s="98"/>
      <c r="L3" s="98"/>
      <c r="M3" s="98"/>
    </row>
    <row r="4" spans="1:13" ht="14.25">
      <c r="A4" s="119"/>
      <c r="B4" s="122" t="s">
        <v>23</v>
      </c>
      <c r="C4" s="122"/>
      <c r="D4" s="122"/>
      <c r="E4" s="122"/>
      <c r="F4" s="122"/>
      <c r="I4" s="98"/>
      <c r="J4" s="98"/>
      <c r="K4" s="98"/>
      <c r="L4" s="98"/>
      <c r="M4" s="98"/>
    </row>
    <row r="5" spans="1:13" ht="14.25">
      <c r="A5" s="119"/>
      <c r="I5" s="98"/>
      <c r="J5" s="98"/>
      <c r="K5" s="98"/>
      <c r="L5" s="98"/>
      <c r="M5" s="98"/>
    </row>
    <row r="6" spans="1:13" ht="14.25">
      <c r="A6" s="119"/>
      <c r="B6" s="120"/>
      <c r="C6" s="120"/>
      <c r="I6" s="98"/>
      <c r="J6" s="98"/>
      <c r="K6" s="98"/>
      <c r="L6" s="98"/>
      <c r="M6" s="98"/>
    </row>
    <row r="7" spans="1:13" ht="14.25">
      <c r="A7" s="119"/>
      <c r="I7" s="98"/>
      <c r="J7" s="98"/>
      <c r="K7" s="98"/>
      <c r="L7" s="98"/>
      <c r="M7" s="98"/>
    </row>
    <row r="8" spans="1:13" ht="15">
      <c r="A8" s="4" t="s">
        <v>14</v>
      </c>
      <c r="B8" s="5" t="s">
        <v>46</v>
      </c>
      <c r="C8" s="5"/>
      <c r="D8" s="5"/>
      <c r="E8" s="5"/>
      <c r="F8" s="2"/>
      <c r="G8" s="2"/>
      <c r="H8" s="2"/>
      <c r="I8" s="98"/>
      <c r="J8" s="98"/>
      <c r="K8" s="98"/>
      <c r="L8" s="98"/>
      <c r="M8" s="98"/>
    </row>
    <row r="9" spans="1:13" ht="15">
      <c r="A9" s="4" t="s">
        <v>0</v>
      </c>
      <c r="B9" s="6" t="s">
        <v>118</v>
      </c>
      <c r="C9" s="6"/>
      <c r="D9" s="6"/>
      <c r="E9" s="6"/>
      <c r="F9" s="2"/>
      <c r="G9" s="2"/>
      <c r="H9" s="2"/>
      <c r="I9" s="98"/>
      <c r="J9" s="98"/>
      <c r="K9" s="98"/>
      <c r="L9" s="98"/>
      <c r="M9" s="98"/>
    </row>
    <row r="10" spans="1:13" ht="15">
      <c r="A10" s="4" t="s">
        <v>17</v>
      </c>
      <c r="B10" s="125">
        <v>40251</v>
      </c>
      <c r="C10" s="125"/>
      <c r="D10" s="7"/>
      <c r="E10" s="7"/>
      <c r="F10" s="100"/>
      <c r="G10" s="100"/>
      <c r="H10" s="100"/>
      <c r="I10" s="98"/>
      <c r="J10" s="98"/>
      <c r="K10" s="98"/>
      <c r="L10" s="98"/>
      <c r="M10" s="98"/>
    </row>
    <row r="11" spans="1:13" ht="15">
      <c r="A11" s="4" t="s">
        <v>15</v>
      </c>
      <c r="B11" s="6" t="s">
        <v>32</v>
      </c>
      <c r="C11" s="7"/>
      <c r="I11" s="98"/>
      <c r="J11" s="98"/>
      <c r="K11" s="98"/>
      <c r="L11" s="98"/>
      <c r="M11" s="98"/>
    </row>
    <row r="12" spans="1:13" ht="15">
      <c r="A12" s="4" t="s">
        <v>26</v>
      </c>
      <c r="B12" s="10" t="s">
        <v>62</v>
      </c>
      <c r="C12" s="11"/>
      <c r="I12" s="98"/>
      <c r="J12" s="98"/>
      <c r="K12" s="98"/>
      <c r="L12" s="98"/>
      <c r="M12" s="98"/>
    </row>
    <row r="13" spans="1:13" ht="15">
      <c r="A13" s="8" t="s">
        <v>16</v>
      </c>
      <c r="B13" s="33" t="s">
        <v>120</v>
      </c>
      <c r="C13" s="34"/>
      <c r="D13" s="33" t="s">
        <v>117</v>
      </c>
      <c r="E13" s="34"/>
      <c r="F13" s="33" t="s">
        <v>119</v>
      </c>
      <c r="G13" s="34"/>
      <c r="H13" s="35"/>
      <c r="I13" s="98"/>
      <c r="J13" s="98"/>
      <c r="K13" s="98"/>
      <c r="L13" s="98"/>
      <c r="M13" s="98"/>
    </row>
    <row r="14" spans="1:13" ht="15">
      <c r="A14" s="8" t="s">
        <v>25</v>
      </c>
      <c r="B14" s="14">
        <v>0.5</v>
      </c>
      <c r="C14" s="12"/>
      <c r="D14" s="14">
        <v>0.6</v>
      </c>
      <c r="E14" s="12"/>
      <c r="F14" s="14">
        <v>0.7</v>
      </c>
      <c r="G14" s="79"/>
      <c r="H14" s="36" t="s">
        <v>33</v>
      </c>
      <c r="I14" s="98"/>
      <c r="J14" s="98"/>
      <c r="K14" s="98"/>
      <c r="L14" s="98"/>
      <c r="M14" s="98"/>
    </row>
    <row r="15" spans="1:13" ht="15">
      <c r="A15" s="8" t="s">
        <v>22</v>
      </c>
      <c r="B15" s="15">
        <v>292</v>
      </c>
      <c r="C15" s="13"/>
      <c r="D15" s="15">
        <v>1</v>
      </c>
      <c r="E15" s="13"/>
      <c r="F15" s="15">
        <v>338</v>
      </c>
      <c r="G15" s="13"/>
      <c r="H15" s="36" t="s">
        <v>34</v>
      </c>
      <c r="I15" s="98"/>
      <c r="J15" s="98"/>
      <c r="K15" s="98"/>
      <c r="L15" s="98"/>
      <c r="M15" s="98"/>
    </row>
    <row r="16" spans="1:13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  <c r="I16" s="98"/>
      <c r="J16" s="98"/>
      <c r="K16" s="98"/>
      <c r="L16" s="98"/>
      <c r="M16" s="98"/>
    </row>
    <row r="17" spans="1:13" ht="13.5">
      <c r="A17" s="65" t="s">
        <v>52</v>
      </c>
      <c r="B17" s="91">
        <v>0</v>
      </c>
      <c r="C17" s="92">
        <f aca="true" t="shared" si="0" ref="C17:C24">B17/B$15*1000*B$14</f>
        <v>0</v>
      </c>
      <c r="D17" s="91">
        <v>0</v>
      </c>
      <c r="E17" s="92">
        <f aca="true" t="shared" si="1" ref="E17:E24">D17/D$15*1000*D$14</f>
        <v>0</v>
      </c>
      <c r="F17" s="91">
        <v>338</v>
      </c>
      <c r="G17" s="92">
        <f aca="true" t="shared" si="2" ref="G17:G24">F17/F$15*1000*F$14</f>
        <v>700</v>
      </c>
      <c r="H17" s="93">
        <f>LARGE((C17,E17,G17),1)</f>
        <v>700</v>
      </c>
      <c r="I17" s="98"/>
      <c r="J17" s="98"/>
      <c r="K17" s="98"/>
      <c r="L17" s="98"/>
      <c r="M17" s="98"/>
    </row>
    <row r="18" spans="1:13" ht="13.5">
      <c r="A18" s="67" t="s">
        <v>56</v>
      </c>
      <c r="B18" s="91">
        <v>292</v>
      </c>
      <c r="C18" s="92">
        <f t="shared" si="0"/>
        <v>500</v>
      </c>
      <c r="D18" s="91">
        <v>0</v>
      </c>
      <c r="E18" s="92">
        <f t="shared" si="1"/>
        <v>0</v>
      </c>
      <c r="F18" s="91">
        <v>221</v>
      </c>
      <c r="G18" s="92">
        <f t="shared" si="2"/>
        <v>457.6923076923076</v>
      </c>
      <c r="H18" s="93">
        <f>LARGE((C18,E18,G18),1)</f>
        <v>500</v>
      </c>
      <c r="I18" s="98"/>
      <c r="J18" s="98"/>
      <c r="K18" s="98"/>
      <c r="L18" s="98"/>
      <c r="M18" s="98"/>
    </row>
    <row r="19" spans="1:13" ht="13.5">
      <c r="A19" s="66" t="s">
        <v>63</v>
      </c>
      <c r="B19" s="91">
        <v>255</v>
      </c>
      <c r="C19" s="92">
        <f t="shared" si="0"/>
        <v>436.64383561643837</v>
      </c>
      <c r="D19" s="91">
        <v>0</v>
      </c>
      <c r="E19" s="92">
        <f t="shared" si="1"/>
        <v>0</v>
      </c>
      <c r="F19" s="91">
        <v>138</v>
      </c>
      <c r="G19" s="92">
        <f t="shared" si="2"/>
        <v>285.7988165680473</v>
      </c>
      <c r="H19" s="93">
        <f>LARGE((C19,E19,G19),1)</f>
        <v>436.64383561643837</v>
      </c>
      <c r="I19" s="98"/>
      <c r="J19" s="98"/>
      <c r="K19" s="98"/>
      <c r="L19" s="98"/>
      <c r="M19" s="98"/>
    </row>
    <row r="20" spans="1:13" ht="13.5">
      <c r="A20" s="99" t="s">
        <v>54</v>
      </c>
      <c r="B20" s="91">
        <v>182</v>
      </c>
      <c r="C20" s="92">
        <f t="shared" si="0"/>
        <v>311.64383561643837</v>
      </c>
      <c r="D20" s="91">
        <v>0</v>
      </c>
      <c r="E20" s="92">
        <f t="shared" si="1"/>
        <v>0</v>
      </c>
      <c r="F20" s="91">
        <v>62</v>
      </c>
      <c r="G20" s="92">
        <f t="shared" si="2"/>
        <v>128.4023668639053</v>
      </c>
      <c r="H20" s="93">
        <f>LARGE((C20,E20,G20),1)</f>
        <v>311.64383561643837</v>
      </c>
      <c r="I20" s="98"/>
      <c r="J20" s="98"/>
      <c r="K20" s="98"/>
      <c r="L20" s="98"/>
      <c r="M20" s="98"/>
    </row>
    <row r="21" spans="1:13" ht="13.5">
      <c r="A21" s="65" t="s">
        <v>57</v>
      </c>
      <c r="B21" s="91">
        <v>99</v>
      </c>
      <c r="C21" s="92">
        <f t="shared" si="0"/>
        <v>169.5205479452055</v>
      </c>
      <c r="D21" s="91">
        <v>0</v>
      </c>
      <c r="E21" s="92">
        <f t="shared" si="1"/>
        <v>0</v>
      </c>
      <c r="F21" s="91">
        <v>0</v>
      </c>
      <c r="G21" s="92">
        <f t="shared" si="2"/>
        <v>0</v>
      </c>
      <c r="H21" s="93">
        <f>LARGE((C21,E21,G21),1)</f>
        <v>169.5205479452055</v>
      </c>
      <c r="I21" s="98"/>
      <c r="J21" s="98"/>
      <c r="K21" s="98"/>
      <c r="L21" s="98"/>
      <c r="M21" s="98"/>
    </row>
    <row r="22" spans="1:13" ht="13.5">
      <c r="A22" s="65"/>
      <c r="B22" s="91">
        <v>0</v>
      </c>
      <c r="C22" s="92">
        <f t="shared" si="0"/>
        <v>0</v>
      </c>
      <c r="D22" s="91">
        <v>0</v>
      </c>
      <c r="E22" s="92">
        <f t="shared" si="1"/>
        <v>0</v>
      </c>
      <c r="F22" s="91">
        <v>0</v>
      </c>
      <c r="G22" s="92">
        <f t="shared" si="2"/>
        <v>0</v>
      </c>
      <c r="H22" s="93">
        <f>LARGE((C22,E22,G22),1)</f>
        <v>0</v>
      </c>
      <c r="I22" s="98"/>
      <c r="J22" s="98"/>
      <c r="K22" s="98"/>
      <c r="L22" s="98"/>
      <c r="M22" s="98"/>
    </row>
    <row r="23" spans="1:13" ht="13.5">
      <c r="A23" s="65"/>
      <c r="B23" s="91">
        <v>0</v>
      </c>
      <c r="C23" s="92">
        <f t="shared" si="0"/>
        <v>0</v>
      </c>
      <c r="D23" s="91">
        <v>0</v>
      </c>
      <c r="E23" s="92">
        <f t="shared" si="1"/>
        <v>0</v>
      </c>
      <c r="F23" s="91">
        <v>0</v>
      </c>
      <c r="G23" s="92">
        <f t="shared" si="2"/>
        <v>0</v>
      </c>
      <c r="H23" s="93">
        <f>LARGE((C23,E23,G23),1)</f>
        <v>0</v>
      </c>
      <c r="I23" s="98"/>
      <c r="J23" s="98"/>
      <c r="K23" s="98"/>
      <c r="L23" s="98"/>
      <c r="M23" s="98"/>
    </row>
    <row r="24" spans="1:13" ht="13.5">
      <c r="A24" s="65"/>
      <c r="B24" s="91">
        <v>0</v>
      </c>
      <c r="C24" s="92">
        <f t="shared" si="0"/>
        <v>0</v>
      </c>
      <c r="D24" s="91">
        <v>0</v>
      </c>
      <c r="E24" s="92">
        <f t="shared" si="1"/>
        <v>0</v>
      </c>
      <c r="F24" s="91">
        <v>0</v>
      </c>
      <c r="G24" s="92">
        <f t="shared" si="2"/>
        <v>0</v>
      </c>
      <c r="H24" s="93">
        <f>LARGE((C24,E24,G24),1)</f>
        <v>0</v>
      </c>
      <c r="I24" s="98"/>
      <c r="J24" s="98"/>
      <c r="K24" s="98"/>
      <c r="L24" s="98"/>
      <c r="M24" s="98"/>
    </row>
    <row r="25" spans="1:13" ht="13.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3.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9:13" ht="15">
      <c r="I28" s="98"/>
      <c r="J28" s="98"/>
      <c r="K28" s="98"/>
      <c r="L28" s="98"/>
      <c r="M28" s="98"/>
    </row>
    <row r="29" spans="9:13" ht="15">
      <c r="I29" s="98"/>
      <c r="J29" s="98"/>
      <c r="K29" s="98"/>
      <c r="L29" s="98"/>
      <c r="M29" s="98"/>
    </row>
    <row r="30" spans="9:13" ht="15">
      <c r="I30" s="98"/>
      <c r="J30" s="98"/>
      <c r="K30" s="98"/>
      <c r="L30" s="98"/>
      <c r="M30" s="98"/>
    </row>
    <row r="31" spans="9:13" ht="15">
      <c r="I31" s="98"/>
      <c r="J31" s="98"/>
      <c r="K31" s="98"/>
      <c r="L31" s="98"/>
      <c r="M31" s="98"/>
    </row>
    <row r="32" spans="9:13" ht="15">
      <c r="I32" s="98"/>
      <c r="J32" s="98"/>
      <c r="K32" s="98"/>
      <c r="L32" s="98"/>
      <c r="M32" s="98"/>
    </row>
    <row r="33" spans="9:13" ht="15">
      <c r="I33" s="98"/>
      <c r="J33" s="98"/>
      <c r="K33" s="98"/>
      <c r="L33" s="98"/>
      <c r="M33" s="98"/>
    </row>
    <row r="34" spans="9:13" ht="15">
      <c r="I34" s="98"/>
      <c r="J34" s="98"/>
      <c r="K34" s="98"/>
      <c r="L34" s="98"/>
      <c r="M34" s="98"/>
    </row>
    <row r="35" spans="9:13" ht="15">
      <c r="I35" s="98"/>
      <c r="J35" s="98"/>
      <c r="K35" s="98"/>
      <c r="L35" s="98"/>
      <c r="M35" s="98"/>
    </row>
    <row r="36" spans="9:13" ht="15">
      <c r="I36" s="98"/>
      <c r="J36" s="98"/>
      <c r="K36" s="98"/>
      <c r="L36" s="98"/>
      <c r="M36" s="98"/>
    </row>
    <row r="37" spans="9:13" ht="15">
      <c r="I37" s="98"/>
      <c r="J37" s="98"/>
      <c r="K37" s="98"/>
      <c r="L37" s="98"/>
      <c r="M37" s="98"/>
    </row>
    <row r="38" spans="9:13" ht="15">
      <c r="I38" s="98"/>
      <c r="J38" s="98"/>
      <c r="K38" s="98"/>
      <c r="L38" s="98"/>
      <c r="M38" s="98"/>
    </row>
    <row r="39" spans="9:13" ht="15">
      <c r="I39" s="98"/>
      <c r="J39" s="98"/>
      <c r="K39" s="98"/>
      <c r="L39" s="98"/>
      <c r="M39" s="98"/>
    </row>
    <row r="40" spans="9:13" ht="15">
      <c r="I40" s="98"/>
      <c r="J40" s="98"/>
      <c r="K40" s="98"/>
      <c r="L40" s="98"/>
      <c r="M40" s="98"/>
    </row>
    <row r="41" spans="9:13" ht="15">
      <c r="I41" s="98"/>
      <c r="J41" s="98"/>
      <c r="K41" s="98"/>
      <c r="L41" s="98"/>
      <c r="M41" s="98"/>
    </row>
    <row r="42" spans="9:13" ht="15">
      <c r="I42" s="98"/>
      <c r="J42" s="98"/>
      <c r="K42" s="98"/>
      <c r="L42" s="98"/>
      <c r="M42" s="98"/>
    </row>
    <row r="43" spans="9:13" ht="15">
      <c r="I43" s="98"/>
      <c r="J43" s="98"/>
      <c r="K43" s="98"/>
      <c r="L43" s="98"/>
      <c r="M43" s="98"/>
    </row>
    <row r="44" spans="9:13" ht="15">
      <c r="I44" s="98"/>
      <c r="J44" s="98"/>
      <c r="K44" s="98"/>
      <c r="L44" s="98"/>
      <c r="M44" s="98"/>
    </row>
    <row r="45" spans="9:13" ht="15">
      <c r="I45" s="98"/>
      <c r="J45" s="98"/>
      <c r="K45" s="98"/>
      <c r="L45" s="98"/>
      <c r="M45" s="98"/>
    </row>
    <row r="46" spans="9:13" ht="15">
      <c r="I46" s="98"/>
      <c r="J46" s="98"/>
      <c r="K46" s="98"/>
      <c r="L46" s="98"/>
      <c r="M46" s="98"/>
    </row>
    <row r="47" spans="9:13" ht="15">
      <c r="I47" s="98"/>
      <c r="J47" s="98"/>
      <c r="K47" s="98"/>
      <c r="L47" s="98"/>
      <c r="M47" s="98"/>
    </row>
    <row r="48" spans="9:13" ht="15">
      <c r="I48" s="98"/>
      <c r="J48" s="98"/>
      <c r="K48" s="98"/>
      <c r="L48" s="98"/>
      <c r="M48" s="98"/>
    </row>
    <row r="49" spans="9:13" ht="15">
      <c r="I49" s="98"/>
      <c r="J49" s="98"/>
      <c r="K49" s="98"/>
      <c r="L49" s="98"/>
      <c r="M49" s="98"/>
    </row>
    <row r="50" spans="9:13" ht="15">
      <c r="I50" s="98"/>
      <c r="J50" s="98"/>
      <c r="K50" s="98"/>
      <c r="L50" s="98"/>
      <c r="M50" s="98"/>
    </row>
    <row r="51" spans="9:13" ht="15">
      <c r="I51" s="98"/>
      <c r="J51" s="98"/>
      <c r="K51" s="98"/>
      <c r="L51" s="98"/>
      <c r="M51" s="98"/>
    </row>
    <row r="52" spans="9:13" ht="15">
      <c r="I52" s="98"/>
      <c r="J52" s="98"/>
      <c r="K52" s="98"/>
      <c r="L52" s="98"/>
      <c r="M52" s="98"/>
    </row>
    <row r="53" spans="9:13" ht="15">
      <c r="I53" s="98"/>
      <c r="J53" s="98"/>
      <c r="K53" s="98"/>
      <c r="L53" s="98"/>
      <c r="M53" s="98"/>
    </row>
    <row r="54" spans="9:13" ht="15">
      <c r="I54" s="98"/>
      <c r="J54" s="98"/>
      <c r="K54" s="98"/>
      <c r="L54" s="98"/>
      <c r="M54" s="98"/>
    </row>
    <row r="55" spans="9:13" ht="15">
      <c r="I55" s="98"/>
      <c r="J55" s="98"/>
      <c r="K55" s="98"/>
      <c r="L55" s="98"/>
      <c r="M55" s="98"/>
    </row>
    <row r="56" spans="9:13" ht="15">
      <c r="I56" s="98"/>
      <c r="J56" s="98"/>
      <c r="K56" s="98"/>
      <c r="L56" s="98"/>
      <c r="M56" s="98"/>
    </row>
    <row r="57" spans="9:13" ht="15">
      <c r="I57" s="98"/>
      <c r="J57" s="98"/>
      <c r="K57" s="98"/>
      <c r="L57" s="98"/>
      <c r="M57" s="98"/>
    </row>
    <row r="58" spans="9:13" ht="15">
      <c r="I58" s="98"/>
      <c r="J58" s="98"/>
      <c r="K58" s="98"/>
      <c r="L58" s="98"/>
      <c r="M58" s="98"/>
    </row>
    <row r="59" spans="9:13" ht="15">
      <c r="I59" s="98"/>
      <c r="J59" s="98"/>
      <c r="K59" s="98"/>
      <c r="L59" s="98"/>
      <c r="M59" s="98"/>
    </row>
    <row r="60" spans="9:13" ht="15">
      <c r="I60" s="98"/>
      <c r="J60" s="98"/>
      <c r="K60" s="98"/>
      <c r="L60" s="98"/>
      <c r="M60" s="98"/>
    </row>
    <row r="61" spans="9:13" ht="15">
      <c r="I61" s="98"/>
      <c r="J61" s="98"/>
      <c r="K61" s="98"/>
      <c r="L61" s="98"/>
      <c r="M61" s="98"/>
    </row>
    <row r="62" spans="9:13" ht="15">
      <c r="I62" s="98"/>
      <c r="J62" s="98"/>
      <c r="K62" s="98"/>
      <c r="L62" s="98"/>
      <c r="M62" s="98"/>
    </row>
    <row r="63" spans="9:13" ht="15">
      <c r="I63" s="98"/>
      <c r="J63" s="98"/>
      <c r="K63" s="98"/>
      <c r="L63" s="98"/>
      <c r="M63" s="98"/>
    </row>
    <row r="64" spans="9:13" ht="15">
      <c r="I64" s="98"/>
      <c r="J64" s="98"/>
      <c r="K64" s="98"/>
      <c r="L64" s="98"/>
      <c r="M64" s="98"/>
    </row>
    <row r="65" spans="9:13" ht="15">
      <c r="I65" s="98"/>
      <c r="J65" s="98"/>
      <c r="K65" s="98"/>
      <c r="L65" s="98"/>
      <c r="M65" s="98"/>
    </row>
    <row r="66" spans="9:13" ht="15">
      <c r="I66" s="98"/>
      <c r="J66" s="98"/>
      <c r="K66" s="98"/>
      <c r="L66" s="98"/>
      <c r="M66" s="98"/>
    </row>
    <row r="67" spans="9:13" ht="15">
      <c r="I67" s="98"/>
      <c r="J67" s="98"/>
      <c r="K67" s="98"/>
      <c r="L67" s="98"/>
      <c r="M67" s="98"/>
    </row>
    <row r="68" spans="9:13" ht="15">
      <c r="I68" s="98"/>
      <c r="J68" s="98"/>
      <c r="K68" s="98"/>
      <c r="L68" s="98"/>
      <c r="M68" s="98"/>
    </row>
    <row r="69" spans="9:13" ht="15">
      <c r="I69" s="98"/>
      <c r="J69" s="98"/>
      <c r="K69" s="98"/>
      <c r="L69" s="98"/>
      <c r="M69" s="98"/>
    </row>
    <row r="70" spans="9:13" ht="15">
      <c r="I70" s="98"/>
      <c r="J70" s="98"/>
      <c r="K70" s="98"/>
      <c r="L70" s="98"/>
      <c r="M70" s="98"/>
    </row>
    <row r="71" spans="9:13" ht="15">
      <c r="I71" s="98"/>
      <c r="J71" s="98"/>
      <c r="K71" s="98"/>
      <c r="L71" s="98"/>
      <c r="M71" s="98"/>
    </row>
    <row r="72" spans="9:13" ht="15">
      <c r="I72" s="98"/>
      <c r="J72" s="98"/>
      <c r="K72" s="98"/>
      <c r="L72" s="98"/>
      <c r="M72" s="98"/>
    </row>
    <row r="73" spans="9:13" ht="15">
      <c r="I73" s="98"/>
      <c r="J73" s="98"/>
      <c r="K73" s="98"/>
      <c r="L73" s="98"/>
      <c r="M73" s="98"/>
    </row>
    <row r="74" spans="9:13" ht="15">
      <c r="I74" s="98"/>
      <c r="J74" s="98"/>
      <c r="K74" s="98"/>
      <c r="L74" s="98"/>
      <c r="M74" s="98"/>
    </row>
    <row r="75" spans="9:13" ht="15">
      <c r="I75" s="98"/>
      <c r="J75" s="98"/>
      <c r="K75" s="98"/>
      <c r="L75" s="98"/>
      <c r="M75" s="98"/>
    </row>
    <row r="76" spans="9:13" ht="15">
      <c r="I76" s="98"/>
      <c r="J76" s="98"/>
      <c r="K76" s="98"/>
      <c r="L76" s="98"/>
      <c r="M76" s="98"/>
    </row>
    <row r="77" spans="9:13" ht="15">
      <c r="I77" s="98"/>
      <c r="J77" s="98"/>
      <c r="K77" s="98"/>
      <c r="L77" s="98"/>
      <c r="M77" s="98"/>
    </row>
    <row r="78" spans="9:13" ht="15">
      <c r="I78" s="98"/>
      <c r="J78" s="98"/>
      <c r="K78" s="98"/>
      <c r="L78" s="98"/>
      <c r="M78" s="98"/>
    </row>
    <row r="79" spans="9:13" ht="15">
      <c r="I79" s="98"/>
      <c r="J79" s="98"/>
      <c r="K79" s="98"/>
      <c r="L79" s="98"/>
      <c r="M79" s="98"/>
    </row>
    <row r="80" spans="9:13" ht="15">
      <c r="I80" s="98"/>
      <c r="J80" s="98"/>
      <c r="K80" s="98"/>
      <c r="L80" s="98"/>
      <c r="M80" s="98"/>
    </row>
    <row r="81" spans="9:13" ht="15">
      <c r="I81" s="98"/>
      <c r="J81" s="98"/>
      <c r="K81" s="98"/>
      <c r="L81" s="98"/>
      <c r="M81" s="98"/>
    </row>
    <row r="82" spans="9:13" ht="15">
      <c r="I82" s="98"/>
      <c r="J82" s="98"/>
      <c r="K82" s="98"/>
      <c r="L82" s="98"/>
      <c r="M82" s="98"/>
    </row>
    <row r="83" spans="9:13" ht="15">
      <c r="I83" s="98"/>
      <c r="J83" s="98"/>
      <c r="K83" s="98"/>
      <c r="L83" s="98"/>
      <c r="M83" s="98"/>
    </row>
    <row r="84" spans="9:13" ht="15">
      <c r="I84" s="98"/>
      <c r="J84" s="98"/>
      <c r="K84" s="98"/>
      <c r="L84" s="98"/>
      <c r="M84" s="98"/>
    </row>
    <row r="85" spans="9:13" ht="15">
      <c r="I85" s="98"/>
      <c r="J85" s="98"/>
      <c r="K85" s="98"/>
      <c r="L85" s="98"/>
      <c r="M85" s="98"/>
    </row>
    <row r="86" spans="9:13" ht="15">
      <c r="I86" s="98"/>
      <c r="J86" s="98"/>
      <c r="K86" s="98"/>
      <c r="L86" s="98"/>
      <c r="M86" s="98"/>
    </row>
    <row r="87" spans="9:13" ht="15">
      <c r="I87" s="98"/>
      <c r="J87" s="98"/>
      <c r="K87" s="98"/>
      <c r="L87" s="98"/>
      <c r="M87" s="98"/>
    </row>
    <row r="88" spans="9:13" ht="15">
      <c r="I88" s="98"/>
      <c r="J88" s="98"/>
      <c r="K88" s="98"/>
      <c r="L88" s="98"/>
      <c r="M88" s="98"/>
    </row>
    <row r="89" spans="9:13" ht="15">
      <c r="I89" s="98"/>
      <c r="J89" s="98"/>
      <c r="K89" s="98"/>
      <c r="L89" s="98"/>
      <c r="M89" s="98"/>
    </row>
    <row r="90" spans="9:13" ht="15">
      <c r="I90" s="98"/>
      <c r="J90" s="98"/>
      <c r="K90" s="98"/>
      <c r="L90" s="98"/>
      <c r="M90" s="98"/>
    </row>
    <row r="91" spans="9:13" ht="15">
      <c r="I91" s="98"/>
      <c r="J91" s="98"/>
      <c r="K91" s="98"/>
      <c r="L91" s="98"/>
      <c r="M91" s="98"/>
    </row>
    <row r="92" spans="9:13" ht="15">
      <c r="I92" s="98"/>
      <c r="J92" s="98"/>
      <c r="K92" s="98"/>
      <c r="L92" s="98"/>
      <c r="M92" s="98"/>
    </row>
    <row r="93" spans="9:13" ht="15">
      <c r="I93" s="98"/>
      <c r="J93" s="98"/>
      <c r="K93" s="98"/>
      <c r="L93" s="98"/>
      <c r="M93" s="98"/>
    </row>
    <row r="94" spans="9:13" ht="15">
      <c r="I94" s="98"/>
      <c r="J94" s="98"/>
      <c r="K94" s="98"/>
      <c r="L94" s="98"/>
      <c r="M94" s="98"/>
    </row>
    <row r="95" spans="9:13" ht="15">
      <c r="I95" s="98"/>
      <c r="J95" s="98"/>
      <c r="K95" s="98"/>
      <c r="L95" s="98"/>
      <c r="M95" s="98"/>
    </row>
    <row r="96" spans="9:13" ht="15">
      <c r="I96" s="98"/>
      <c r="J96" s="98"/>
      <c r="K96" s="98"/>
      <c r="L96" s="98"/>
      <c r="M96" s="98"/>
    </row>
    <row r="97" spans="9:13" ht="15">
      <c r="I97" s="98"/>
      <c r="J97" s="98"/>
      <c r="K97" s="98"/>
      <c r="L97" s="98"/>
      <c r="M97" s="98"/>
    </row>
    <row r="98" spans="9:13" ht="15">
      <c r="I98" s="98"/>
      <c r="J98" s="98"/>
      <c r="K98" s="98"/>
      <c r="L98" s="98"/>
      <c r="M98" s="98"/>
    </row>
    <row r="99" spans="9:13" ht="15">
      <c r="I99" s="98"/>
      <c r="J99" s="98"/>
      <c r="K99" s="98"/>
      <c r="L99" s="98"/>
      <c r="M99" s="98"/>
    </row>
    <row r="100" spans="9:13" ht="15">
      <c r="I100" s="98"/>
      <c r="J100" s="98"/>
      <c r="K100" s="98"/>
      <c r="L100" s="98"/>
      <c r="M100" s="98"/>
    </row>
    <row r="101" spans="9:13" ht="15">
      <c r="I101" s="98"/>
      <c r="J101" s="98"/>
      <c r="K101" s="98"/>
      <c r="L101" s="98"/>
      <c r="M101" s="98"/>
    </row>
    <row r="102" spans="9:13" ht="15">
      <c r="I102" s="98"/>
      <c r="J102" s="98"/>
      <c r="K102" s="98"/>
      <c r="L102" s="98"/>
      <c r="M102" s="98"/>
    </row>
    <row r="103" spans="9:13" ht="15">
      <c r="I103" s="98"/>
      <c r="J103" s="98"/>
      <c r="K103" s="98"/>
      <c r="L103" s="98"/>
      <c r="M103" s="98"/>
    </row>
    <row r="104" spans="9:13" ht="15">
      <c r="I104" s="98"/>
      <c r="J104" s="98"/>
      <c r="K104" s="98"/>
      <c r="L104" s="98"/>
      <c r="M104" s="98"/>
    </row>
    <row r="105" spans="9:13" ht="15">
      <c r="I105" s="98"/>
      <c r="J105" s="98"/>
      <c r="K105" s="98"/>
      <c r="L105" s="98"/>
      <c r="M105" s="98"/>
    </row>
    <row r="106" spans="9:13" ht="15">
      <c r="I106" s="98"/>
      <c r="J106" s="98"/>
      <c r="K106" s="98"/>
      <c r="L106" s="98"/>
      <c r="M106" s="98"/>
    </row>
    <row r="107" spans="9:13" ht="15">
      <c r="I107" s="98"/>
      <c r="J107" s="98"/>
      <c r="K107" s="98"/>
      <c r="L107" s="98"/>
      <c r="M107" s="98"/>
    </row>
    <row r="108" spans="9:13" ht="15">
      <c r="I108" s="98"/>
      <c r="J108" s="98"/>
      <c r="K108" s="98"/>
      <c r="L108" s="98"/>
      <c r="M108" s="98"/>
    </row>
    <row r="109" spans="9:13" ht="15">
      <c r="I109" s="98"/>
      <c r="J109" s="98"/>
      <c r="K109" s="98"/>
      <c r="L109" s="98"/>
      <c r="M109" s="98"/>
    </row>
    <row r="110" spans="9:13" ht="15">
      <c r="I110" s="98"/>
      <c r="J110" s="98"/>
      <c r="K110" s="98"/>
      <c r="L110" s="98"/>
      <c r="M110" s="98"/>
    </row>
    <row r="111" spans="9:13" ht="15">
      <c r="I111" s="98"/>
      <c r="J111" s="98"/>
      <c r="K111" s="98"/>
      <c r="L111" s="98"/>
      <c r="M111" s="98"/>
    </row>
    <row r="112" spans="9:13" ht="15">
      <c r="I112" s="98"/>
      <c r="J112" s="98"/>
      <c r="K112" s="98"/>
      <c r="L112" s="98"/>
      <c r="M112" s="98"/>
    </row>
    <row r="113" spans="9:13" ht="15">
      <c r="I113" s="98"/>
      <c r="J113" s="98"/>
      <c r="K113" s="98"/>
      <c r="L113" s="98"/>
      <c r="M113" s="98"/>
    </row>
    <row r="114" spans="9:13" ht="15">
      <c r="I114" s="98"/>
      <c r="J114" s="98"/>
      <c r="K114" s="98"/>
      <c r="L114" s="98"/>
      <c r="M114" s="98"/>
    </row>
    <row r="115" spans="9:13" ht="15">
      <c r="I115" s="98"/>
      <c r="J115" s="98"/>
      <c r="K115" s="98"/>
      <c r="L115" s="98"/>
      <c r="M115" s="98"/>
    </row>
    <row r="116" spans="9:13" ht="15">
      <c r="I116" s="98"/>
      <c r="J116" s="98"/>
      <c r="K116" s="98"/>
      <c r="L116" s="98"/>
      <c r="M116" s="98"/>
    </row>
    <row r="117" spans="9:13" ht="15">
      <c r="I117" s="98"/>
      <c r="J117" s="98"/>
      <c r="K117" s="98"/>
      <c r="L117" s="98"/>
      <c r="M117" s="98"/>
    </row>
    <row r="118" spans="9:13" ht="15">
      <c r="I118" s="98"/>
      <c r="J118" s="98"/>
      <c r="K118" s="98"/>
      <c r="L118" s="98"/>
      <c r="M118" s="98"/>
    </row>
    <row r="119" spans="9:13" ht="15">
      <c r="I119" s="98"/>
      <c r="J119" s="98"/>
      <c r="K119" s="98"/>
      <c r="L119" s="98"/>
      <c r="M119" s="98"/>
    </row>
    <row r="120" spans="9:13" ht="15">
      <c r="I120" s="98"/>
      <c r="J120" s="98"/>
      <c r="K120" s="98"/>
      <c r="L120" s="98"/>
      <c r="M120" s="98"/>
    </row>
    <row r="121" spans="9:13" ht="15">
      <c r="I121" s="98"/>
      <c r="J121" s="98"/>
      <c r="K121" s="98"/>
      <c r="L121" s="98"/>
      <c r="M121" s="98"/>
    </row>
    <row r="122" spans="9:13" ht="15">
      <c r="I122" s="98"/>
      <c r="J122" s="98"/>
      <c r="K122" s="98"/>
      <c r="L122" s="98"/>
      <c r="M122" s="98"/>
    </row>
    <row r="123" spans="9:13" ht="15">
      <c r="I123" s="98"/>
      <c r="J123" s="98"/>
      <c r="K123" s="98"/>
      <c r="L123" s="98"/>
      <c r="M123" s="98"/>
    </row>
    <row r="124" spans="9:13" ht="15">
      <c r="I124" s="98"/>
      <c r="J124" s="98"/>
      <c r="K124" s="98"/>
      <c r="L124" s="98"/>
      <c r="M124" s="98"/>
    </row>
    <row r="125" spans="9:13" ht="15">
      <c r="I125" s="98"/>
      <c r="J125" s="98"/>
      <c r="K125" s="98"/>
      <c r="L125" s="98"/>
      <c r="M125" s="98"/>
    </row>
    <row r="126" spans="9:13" ht="15">
      <c r="I126" s="98"/>
      <c r="J126" s="98"/>
      <c r="K126" s="98"/>
      <c r="L126" s="98"/>
      <c r="M126" s="98"/>
    </row>
    <row r="127" spans="9:13" ht="15">
      <c r="I127" s="98"/>
      <c r="J127" s="98"/>
      <c r="K127" s="98"/>
      <c r="L127" s="98"/>
      <c r="M127" s="98"/>
    </row>
    <row r="128" spans="9:13" ht="15">
      <c r="I128" s="98"/>
      <c r="J128" s="98"/>
      <c r="K128" s="98"/>
      <c r="L128" s="98"/>
      <c r="M128" s="98"/>
    </row>
    <row r="129" spans="9:13" ht="15">
      <c r="I129" s="98"/>
      <c r="J129" s="98"/>
      <c r="K129" s="98"/>
      <c r="L129" s="98"/>
      <c r="M129" s="98"/>
    </row>
    <row r="130" spans="9:13" ht="15">
      <c r="I130" s="98"/>
      <c r="J130" s="98"/>
      <c r="K130" s="98"/>
      <c r="L130" s="98"/>
      <c r="M130" s="98"/>
    </row>
    <row r="131" spans="9:13" ht="15">
      <c r="I131" s="98"/>
      <c r="J131" s="98"/>
      <c r="K131" s="98"/>
      <c r="L131" s="98"/>
      <c r="M131" s="98"/>
    </row>
    <row r="132" spans="9:13" ht="15">
      <c r="I132" s="98"/>
      <c r="J132" s="98"/>
      <c r="K132" s="98"/>
      <c r="L132" s="98"/>
      <c r="M132" s="98"/>
    </row>
    <row r="133" spans="9:13" ht="15">
      <c r="I133" s="98"/>
      <c r="J133" s="98"/>
      <c r="K133" s="98"/>
      <c r="L133" s="98"/>
      <c r="M133" s="98"/>
    </row>
    <row r="134" spans="9:13" ht="15">
      <c r="I134" s="98"/>
      <c r="J134" s="98"/>
      <c r="K134" s="98"/>
      <c r="L134" s="98"/>
      <c r="M134" s="98"/>
    </row>
    <row r="135" spans="9:13" ht="15">
      <c r="I135" s="98"/>
      <c r="J135" s="98"/>
      <c r="K135" s="98"/>
      <c r="L135" s="98"/>
      <c r="M135" s="98"/>
    </row>
    <row r="136" spans="9:13" ht="15">
      <c r="I136" s="98"/>
      <c r="J136" s="98"/>
      <c r="K136" s="98"/>
      <c r="L136" s="98"/>
      <c r="M136" s="98"/>
    </row>
    <row r="137" spans="9:13" ht="15">
      <c r="I137" s="98"/>
      <c r="J137" s="98"/>
      <c r="K137" s="98"/>
      <c r="L137" s="98"/>
      <c r="M137" s="98"/>
    </row>
    <row r="138" spans="9:13" ht="15">
      <c r="I138" s="98"/>
      <c r="J138" s="98"/>
      <c r="K138" s="98"/>
      <c r="L138" s="98"/>
      <c r="M138" s="98"/>
    </row>
    <row r="139" spans="9:13" ht="15">
      <c r="I139" s="98"/>
      <c r="J139" s="98"/>
      <c r="K139" s="98"/>
      <c r="L139" s="98"/>
      <c r="M139" s="98"/>
    </row>
    <row r="140" spans="9:13" ht="15">
      <c r="I140" s="98"/>
      <c r="J140" s="98"/>
      <c r="K140" s="98"/>
      <c r="L140" s="98"/>
      <c r="M140" s="98"/>
    </row>
    <row r="141" spans="9:13" ht="15">
      <c r="I141" s="98"/>
      <c r="J141" s="98"/>
      <c r="K141" s="98"/>
      <c r="L141" s="98"/>
      <c r="M141" s="98"/>
    </row>
    <row r="142" spans="9:13" ht="15">
      <c r="I142" s="98"/>
      <c r="J142" s="98"/>
      <c r="K142" s="98"/>
      <c r="L142" s="98"/>
      <c r="M142" s="98"/>
    </row>
    <row r="143" spans="9:13" ht="15">
      <c r="I143" s="98"/>
      <c r="J143" s="98"/>
      <c r="K143" s="98"/>
      <c r="L143" s="98"/>
      <c r="M143" s="98"/>
    </row>
    <row r="144" spans="9:13" ht="15">
      <c r="I144" s="98"/>
      <c r="J144" s="98"/>
      <c r="K144" s="98"/>
      <c r="L144" s="98"/>
      <c r="M144" s="98"/>
    </row>
    <row r="145" spans="9:13" ht="15">
      <c r="I145" s="98"/>
      <c r="J145" s="98"/>
      <c r="K145" s="98"/>
      <c r="L145" s="98"/>
      <c r="M145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34" sqref="H34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0"/>
    </row>
    <row r="7" ht="12.75">
      <c r="A7" s="119"/>
    </row>
    <row r="8" spans="1:8" ht="15">
      <c r="A8" s="4" t="s">
        <v>14</v>
      </c>
      <c r="B8" s="5" t="s">
        <v>46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118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40250</v>
      </c>
      <c r="C10" s="125"/>
      <c r="D10" s="7"/>
      <c r="E10" s="7"/>
      <c r="F10" s="100"/>
      <c r="G10" s="100"/>
      <c r="H10" s="100"/>
    </row>
    <row r="11" spans="1:3" ht="15">
      <c r="A11" s="4" t="s">
        <v>15</v>
      </c>
      <c r="B11" s="6" t="s">
        <v>21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120</v>
      </c>
      <c r="C13" s="34"/>
      <c r="D13" s="33" t="s">
        <v>117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0.5</v>
      </c>
      <c r="C14" s="12"/>
      <c r="D14" s="14">
        <v>0.6</v>
      </c>
      <c r="E14" s="12"/>
      <c r="F14" s="14">
        <v>0.7</v>
      </c>
      <c r="G14" s="79"/>
      <c r="H14" s="36" t="s">
        <v>33</v>
      </c>
    </row>
    <row r="15" spans="1:8" ht="15">
      <c r="A15" s="8" t="s">
        <v>22</v>
      </c>
      <c r="B15" s="15">
        <v>261</v>
      </c>
      <c r="C15" s="13"/>
      <c r="D15" s="15">
        <v>1</v>
      </c>
      <c r="E15" s="13"/>
      <c r="F15" s="15">
        <v>353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52</v>
      </c>
      <c r="B17" s="91">
        <v>0</v>
      </c>
      <c r="C17" s="92">
        <f aca="true" t="shared" si="0" ref="C17:C24">B17/B$15*1000*B$14</f>
        <v>0</v>
      </c>
      <c r="D17" s="91">
        <v>0</v>
      </c>
      <c r="E17" s="92">
        <f aca="true" t="shared" si="1" ref="E17:E24">D17/D$15*1000*D$14</f>
        <v>0</v>
      </c>
      <c r="F17" s="91">
        <v>247</v>
      </c>
      <c r="G17" s="92">
        <f aca="true" t="shared" si="2" ref="G17:G24">F17/F$15*1000*F$14</f>
        <v>489.8016997167138</v>
      </c>
      <c r="H17" s="93">
        <f>LARGE((C17,E17,G17),1)</f>
        <v>489.8016997167138</v>
      </c>
    </row>
    <row r="18" spans="1:8" ht="13.5">
      <c r="A18" s="67" t="s">
        <v>56</v>
      </c>
      <c r="B18" s="91">
        <v>218</v>
      </c>
      <c r="C18" s="92">
        <f t="shared" si="0"/>
        <v>417.62452107279694</v>
      </c>
      <c r="D18" s="91">
        <v>0</v>
      </c>
      <c r="E18" s="92">
        <f t="shared" si="1"/>
        <v>0</v>
      </c>
      <c r="F18" s="91">
        <v>282</v>
      </c>
      <c r="G18" s="92">
        <f t="shared" si="2"/>
        <v>559.2067988668555</v>
      </c>
      <c r="H18" s="93">
        <f>LARGE((C18,E18,G18),1)</f>
        <v>559.2067988668555</v>
      </c>
    </row>
    <row r="19" spans="1:8" ht="13.5">
      <c r="A19" s="66" t="s">
        <v>63</v>
      </c>
      <c r="B19" s="91">
        <v>0</v>
      </c>
      <c r="C19" s="92">
        <f t="shared" si="0"/>
        <v>0</v>
      </c>
      <c r="D19" s="91">
        <v>0</v>
      </c>
      <c r="E19" s="92">
        <f t="shared" si="1"/>
        <v>0</v>
      </c>
      <c r="F19" s="91">
        <v>168</v>
      </c>
      <c r="G19" s="92">
        <f t="shared" si="2"/>
        <v>333.14447592067984</v>
      </c>
      <c r="H19" s="93">
        <f>LARGE((C19,E19,G19),1)</f>
        <v>333.14447592067984</v>
      </c>
    </row>
    <row r="20" spans="1:8" ht="13.5">
      <c r="A20" s="99" t="s">
        <v>54</v>
      </c>
      <c r="B20" s="91">
        <v>0</v>
      </c>
      <c r="C20" s="92">
        <f t="shared" si="0"/>
        <v>0</v>
      </c>
      <c r="D20" s="91">
        <v>0</v>
      </c>
      <c r="E20" s="92">
        <f t="shared" si="1"/>
        <v>0</v>
      </c>
      <c r="F20" s="91">
        <v>177</v>
      </c>
      <c r="G20" s="92">
        <f t="shared" si="2"/>
        <v>350.99150141643054</v>
      </c>
      <c r="H20" s="93">
        <f>LARGE((C20,E20,G20),1)</f>
        <v>350.99150141643054</v>
      </c>
    </row>
    <row r="21" spans="1:8" ht="13.5">
      <c r="A21" s="67" t="s">
        <v>55</v>
      </c>
      <c r="B21" s="91">
        <v>0</v>
      </c>
      <c r="C21" s="92">
        <f t="shared" si="0"/>
        <v>0</v>
      </c>
      <c r="D21" s="91">
        <v>0</v>
      </c>
      <c r="E21" s="92">
        <f t="shared" si="1"/>
        <v>0</v>
      </c>
      <c r="F21" s="91">
        <v>172</v>
      </c>
      <c r="G21" s="92">
        <f t="shared" si="2"/>
        <v>341.07648725212465</v>
      </c>
      <c r="H21" s="93">
        <f>LARGE((C21,E21,G21),1)</f>
        <v>341.07648725212465</v>
      </c>
    </row>
    <row r="22" spans="1:8" ht="13.5">
      <c r="A22" s="65" t="s">
        <v>57</v>
      </c>
      <c r="B22" s="91">
        <v>193</v>
      </c>
      <c r="C22" s="92">
        <f t="shared" si="0"/>
        <v>369.7318007662835</v>
      </c>
      <c r="D22" s="91">
        <v>0</v>
      </c>
      <c r="E22" s="92">
        <f t="shared" si="1"/>
        <v>0</v>
      </c>
      <c r="F22" s="91">
        <v>0</v>
      </c>
      <c r="G22" s="92">
        <f t="shared" si="2"/>
        <v>0</v>
      </c>
      <c r="H22" s="93">
        <f>LARGE((C22,E22,G22),1)</f>
        <v>369.7318007662835</v>
      </c>
    </row>
    <row r="23" spans="1:8" ht="13.5">
      <c r="A23" s="65"/>
      <c r="B23" s="91">
        <v>0</v>
      </c>
      <c r="C23" s="92">
        <f t="shared" si="0"/>
        <v>0</v>
      </c>
      <c r="D23" s="91">
        <v>0</v>
      </c>
      <c r="E23" s="92">
        <f t="shared" si="1"/>
        <v>0</v>
      </c>
      <c r="F23" s="91">
        <v>0</v>
      </c>
      <c r="G23" s="92">
        <f t="shared" si="2"/>
        <v>0</v>
      </c>
      <c r="H23" s="93">
        <f>LARGE((C23,E23,G23),1)</f>
        <v>0</v>
      </c>
    </row>
    <row r="24" spans="1:8" ht="13.5">
      <c r="A24" s="65"/>
      <c r="B24" s="91">
        <v>0</v>
      </c>
      <c r="C24" s="92">
        <f t="shared" si="0"/>
        <v>0</v>
      </c>
      <c r="D24" s="91">
        <v>0</v>
      </c>
      <c r="E24" s="92">
        <f t="shared" si="1"/>
        <v>0</v>
      </c>
      <c r="F24" s="91">
        <v>0</v>
      </c>
      <c r="G24" s="92">
        <f t="shared" si="2"/>
        <v>0</v>
      </c>
      <c r="H24" s="93">
        <f>LARGE((C24,E24,G24),1)</f>
        <v>0</v>
      </c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0"/>
    </row>
    <row r="7" ht="12.75">
      <c r="A7" s="119"/>
    </row>
    <row r="8" spans="1:8" ht="15">
      <c r="A8" s="4" t="s">
        <v>14</v>
      </c>
      <c r="B8" s="5" t="s">
        <v>122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111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40258</v>
      </c>
      <c r="C10" s="125"/>
      <c r="D10" s="7"/>
      <c r="E10" s="7"/>
      <c r="F10" s="100"/>
      <c r="G10" s="100"/>
      <c r="H10" s="100"/>
    </row>
    <row r="11" spans="1:3" ht="15">
      <c r="A11" s="4" t="s">
        <v>15</v>
      </c>
      <c r="B11" s="6" t="s">
        <v>21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121</v>
      </c>
      <c r="C13" s="34"/>
      <c r="D13" s="33" t="s">
        <v>117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0.6</v>
      </c>
      <c r="C14" s="12"/>
      <c r="D14" s="14">
        <v>0.6</v>
      </c>
      <c r="E14" s="12"/>
      <c r="F14" s="14">
        <v>0.7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77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7" t="s">
        <v>56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68.4</v>
      </c>
      <c r="G17" s="92">
        <f>F17/F$15*1000*F$14</f>
        <v>621.8181818181819</v>
      </c>
      <c r="H17" s="93">
        <f>LARGE((C17,E17,G17),1)</f>
        <v>621.8181818181819</v>
      </c>
    </row>
    <row r="18" spans="1:8" ht="13.5">
      <c r="A18" s="98"/>
      <c r="B18" s="98"/>
      <c r="C18" s="98"/>
      <c r="D18" s="98"/>
      <c r="E18" s="98"/>
      <c r="F18" s="98"/>
      <c r="G18" s="98"/>
      <c r="H18" s="98"/>
    </row>
    <row r="19" spans="1:8" ht="13.5">
      <c r="A19" s="98"/>
      <c r="B19" s="98"/>
      <c r="C19" s="98"/>
      <c r="D19" s="98"/>
      <c r="E19" s="98"/>
      <c r="F19" s="98"/>
      <c r="G19" s="98"/>
      <c r="H19" s="98"/>
    </row>
    <row r="20" spans="1:8" ht="13.5">
      <c r="A20" s="98"/>
      <c r="B20" s="98"/>
      <c r="C20" s="98"/>
      <c r="D20" s="98"/>
      <c r="E20" s="98"/>
      <c r="F20" s="98"/>
      <c r="G20" s="98"/>
      <c r="H20" s="98"/>
    </row>
    <row r="21" spans="1:8" ht="13.5">
      <c r="A21" s="98"/>
      <c r="B21" s="98"/>
      <c r="C21" s="98"/>
      <c r="D21" s="98"/>
      <c r="E21" s="98"/>
      <c r="F21" s="98"/>
      <c r="G21" s="98"/>
      <c r="H21" s="98"/>
    </row>
    <row r="22" spans="1:8" ht="13.5">
      <c r="A22" s="98"/>
      <c r="B22" s="98"/>
      <c r="C22" s="98"/>
      <c r="D22" s="98"/>
      <c r="E22" s="98"/>
      <c r="F22" s="98"/>
      <c r="G22" s="98"/>
      <c r="H22" s="98"/>
    </row>
    <row r="23" spans="1:8" ht="13.5">
      <c r="A23" s="98"/>
      <c r="B23" s="98"/>
      <c r="C23" s="98"/>
      <c r="D23" s="98"/>
      <c r="E23" s="98"/>
      <c r="F23" s="98"/>
      <c r="G23" s="98"/>
      <c r="H23" s="98"/>
    </row>
    <row r="24" spans="1:8" ht="13.5">
      <c r="A24" s="98"/>
      <c r="B24" s="98"/>
      <c r="C24" s="98"/>
      <c r="D24" s="98"/>
      <c r="E24" s="98"/>
      <c r="F24" s="98"/>
      <c r="G24" s="98"/>
      <c r="H24" s="98"/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7" sqref="K17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0"/>
    </row>
    <row r="7" ht="12.75">
      <c r="A7" s="119"/>
    </row>
    <row r="8" spans="1:8" ht="15">
      <c r="A8" s="4" t="s">
        <v>14</v>
      </c>
      <c r="B8" s="5" t="s">
        <v>122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111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40259</v>
      </c>
      <c r="C10" s="125"/>
      <c r="D10" s="7"/>
      <c r="E10" s="7"/>
      <c r="F10" s="100"/>
      <c r="G10" s="100"/>
      <c r="H10" s="100"/>
    </row>
    <row r="11" spans="1:3" ht="15">
      <c r="A11" s="4" t="s">
        <v>15</v>
      </c>
      <c r="B11" s="6" t="s">
        <v>32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121</v>
      </c>
      <c r="C13" s="34"/>
      <c r="D13" s="33" t="s">
        <v>117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0.6</v>
      </c>
      <c r="C14" s="12"/>
      <c r="D14" s="14">
        <v>0.6</v>
      </c>
      <c r="E14" s="12"/>
      <c r="F14" s="14">
        <v>0.7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75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7" t="s">
        <v>56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72.8</v>
      </c>
      <c r="G17" s="92">
        <f>F17/F$15*1000*F$14</f>
        <v>679.4666666666666</v>
      </c>
      <c r="H17" s="93">
        <f>LARGE((C17,E17,G17),1)</f>
        <v>679.4666666666666</v>
      </c>
    </row>
    <row r="18" spans="1:8" ht="13.5">
      <c r="A18" s="98"/>
      <c r="B18" s="98"/>
      <c r="C18" s="98"/>
      <c r="D18" s="98"/>
      <c r="E18" s="98"/>
      <c r="F18" s="98"/>
      <c r="G18" s="98"/>
      <c r="H18" s="98"/>
    </row>
    <row r="19" spans="1:8" ht="13.5">
      <c r="A19" s="98"/>
      <c r="B19" s="98"/>
      <c r="C19" s="98"/>
      <c r="D19" s="98"/>
      <c r="E19" s="98"/>
      <c r="F19" s="98"/>
      <c r="G19" s="98"/>
      <c r="H19" s="98"/>
    </row>
    <row r="20" spans="1:8" ht="13.5">
      <c r="A20" s="98"/>
      <c r="B20" s="98"/>
      <c r="C20" s="98"/>
      <c r="D20" s="98"/>
      <c r="E20" s="98"/>
      <c r="F20" s="98"/>
      <c r="G20" s="98"/>
      <c r="H20" s="98"/>
    </row>
    <row r="21" spans="1:8" ht="13.5">
      <c r="A21" s="98"/>
      <c r="B21" s="98"/>
      <c r="C21" s="98"/>
      <c r="D21" s="98"/>
      <c r="E21" s="98"/>
      <c r="F21" s="98"/>
      <c r="G21" s="98"/>
      <c r="H21" s="98"/>
    </row>
    <row r="22" spans="1:8" ht="13.5">
      <c r="A22" s="98"/>
      <c r="B22" s="98"/>
      <c r="C22" s="98"/>
      <c r="D22" s="98"/>
      <c r="E22" s="98"/>
      <c r="F22" s="98"/>
      <c r="G22" s="98"/>
      <c r="H22" s="98"/>
    </row>
    <row r="23" spans="1:8" ht="13.5">
      <c r="A23" s="98"/>
      <c r="B23" s="98"/>
      <c r="C23" s="98"/>
      <c r="D23" s="98"/>
      <c r="E23" s="98"/>
      <c r="F23" s="98"/>
      <c r="G23" s="98"/>
      <c r="H23" s="98"/>
    </row>
    <row r="24" spans="1:8" ht="13.5">
      <c r="A24" s="98"/>
      <c r="B24" s="98"/>
      <c r="C24" s="98"/>
      <c r="D24" s="98"/>
      <c r="E24" s="98"/>
      <c r="F24" s="98"/>
      <c r="G24" s="98"/>
      <c r="H24" s="98"/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N30" sqref="N30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0"/>
    </row>
    <row r="7" ht="15">
      <c r="A7" s="119"/>
    </row>
    <row r="8" spans="1:8" ht="15">
      <c r="A8" s="4" t="s">
        <v>14</v>
      </c>
      <c r="B8" s="5" t="s">
        <v>123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124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40264</v>
      </c>
      <c r="C10" s="125"/>
      <c r="D10" s="7"/>
      <c r="E10" s="7"/>
      <c r="F10" s="100"/>
      <c r="G10" s="100"/>
      <c r="H10" s="100"/>
    </row>
    <row r="11" spans="1:3" ht="15">
      <c r="A11" s="4" t="s">
        <v>15</v>
      </c>
      <c r="B11" s="6" t="s">
        <v>125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121</v>
      </c>
      <c r="C13" s="34"/>
      <c r="D13" s="33" t="s">
        <v>117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0.6</v>
      </c>
      <c r="C14" s="12"/>
      <c r="D14" s="14">
        <v>0.6</v>
      </c>
      <c r="E14" s="12"/>
      <c r="F14" s="14">
        <v>0.7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24.6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7" t="s">
        <v>56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8.5</v>
      </c>
      <c r="G17" s="92">
        <f>F17/F$15*1000*F$14</f>
        <v>241.86991869918697</v>
      </c>
      <c r="H17" s="93">
        <f>LARGE((C17,E17,G17),1)</f>
        <v>241.86991869918697</v>
      </c>
    </row>
    <row r="18" spans="1:8" ht="13.5">
      <c r="A18" s="87" t="s">
        <v>54</v>
      </c>
      <c r="B18" s="91">
        <v>0</v>
      </c>
      <c r="C18" s="92">
        <f>B18/B$15*1000*B$14</f>
        <v>0</v>
      </c>
      <c r="D18" s="91">
        <v>0</v>
      </c>
      <c r="E18" s="92">
        <f>D18/D$15*1000*D$14</f>
        <v>0</v>
      </c>
      <c r="F18" s="91">
        <v>14.1</v>
      </c>
      <c r="G18" s="92">
        <f>F18/F$15*1000*F$14</f>
        <v>401.2195121951219</v>
      </c>
      <c r="H18" s="93">
        <f>LARGE((C18,E18,G18),1)</f>
        <v>401.2195121951219</v>
      </c>
    </row>
    <row r="19" spans="1:8" ht="13.5">
      <c r="A19" s="98"/>
      <c r="B19" s="98"/>
      <c r="C19" s="98"/>
      <c r="D19" s="98"/>
      <c r="E19" s="98"/>
      <c r="F19" s="98"/>
      <c r="G19" s="98"/>
      <c r="H19" s="98"/>
    </row>
    <row r="20" spans="1:8" ht="13.5">
      <c r="A20" s="98"/>
      <c r="B20" s="98"/>
      <c r="C20" s="98"/>
      <c r="D20" s="98"/>
      <c r="E20" s="98"/>
      <c r="F20" s="98"/>
      <c r="G20" s="98"/>
      <c r="H20" s="98"/>
    </row>
    <row r="21" spans="1:8" ht="13.5">
      <c r="A21" s="98"/>
      <c r="B21" s="98"/>
      <c r="C21" s="98"/>
      <c r="D21" s="98"/>
      <c r="E21" s="98"/>
      <c r="F21" s="98"/>
      <c r="G21" s="98"/>
      <c r="H21" s="98"/>
    </row>
    <row r="22" spans="1:8" ht="13.5">
      <c r="A22" s="98"/>
      <c r="B22" s="98"/>
      <c r="C22" s="98"/>
      <c r="D22" s="98"/>
      <c r="E22" s="98"/>
      <c r="F22" s="98"/>
      <c r="G22" s="98"/>
      <c r="H22" s="98"/>
    </row>
    <row r="23" spans="1:8" ht="13.5">
      <c r="A23" s="98"/>
      <c r="B23" s="98"/>
      <c r="C23" s="98"/>
      <c r="D23" s="98"/>
      <c r="E23" s="98"/>
      <c r="F23" s="98"/>
      <c r="G23" s="98"/>
      <c r="H23" s="98"/>
    </row>
    <row r="24" spans="1:8" ht="13.5">
      <c r="A24" s="98"/>
      <c r="B24" s="98"/>
      <c r="C24" s="98"/>
      <c r="D24" s="98"/>
      <c r="E24" s="98"/>
      <c r="F24" s="98"/>
      <c r="G24" s="98"/>
      <c r="H24" s="98"/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7" sqref="H17"/>
    </sheetView>
  </sheetViews>
  <sheetFormatPr defaultColWidth="8.69921875" defaultRowHeight="14.25"/>
  <cols>
    <col min="1" max="1" width="17.5" style="2" customWidth="1"/>
    <col min="2" max="8" width="8.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0"/>
    </row>
    <row r="7" ht="15">
      <c r="A7" s="119"/>
    </row>
    <row r="8" spans="1:8" ht="15">
      <c r="A8" s="4" t="s">
        <v>14</v>
      </c>
      <c r="B8" s="5" t="s">
        <v>128</v>
      </c>
      <c r="C8" s="5"/>
      <c r="D8" s="5"/>
      <c r="E8" s="5"/>
      <c r="F8" s="2"/>
      <c r="G8" s="2"/>
      <c r="H8" s="2"/>
    </row>
    <row r="9" spans="1:8" ht="15">
      <c r="A9" s="4" t="s">
        <v>0</v>
      </c>
      <c r="B9" s="6" t="s">
        <v>41</v>
      </c>
      <c r="C9" s="6"/>
      <c r="D9" s="6"/>
      <c r="E9" s="6"/>
      <c r="F9" s="2"/>
      <c r="G9" s="2"/>
      <c r="H9" s="2"/>
    </row>
    <row r="10" spans="1:8" ht="15">
      <c r="A10" s="4" t="s">
        <v>17</v>
      </c>
      <c r="B10" s="125">
        <v>40287</v>
      </c>
      <c r="C10" s="125"/>
      <c r="D10" s="7"/>
      <c r="E10" s="7"/>
      <c r="F10" s="100"/>
      <c r="G10" s="100"/>
      <c r="H10" s="100"/>
    </row>
    <row r="11" spans="1:3" ht="15">
      <c r="A11" s="4" t="s">
        <v>15</v>
      </c>
      <c r="B11" s="6" t="s">
        <v>125</v>
      </c>
      <c r="C11" s="7"/>
    </row>
    <row r="12" spans="1:3" ht="15">
      <c r="A12" s="4" t="s">
        <v>26</v>
      </c>
      <c r="B12" s="10" t="s">
        <v>62</v>
      </c>
      <c r="C12" s="11"/>
    </row>
    <row r="13" spans="1:8" ht="15">
      <c r="A13" s="8" t="s">
        <v>16</v>
      </c>
      <c r="B13" s="33" t="s">
        <v>121</v>
      </c>
      <c r="C13" s="34"/>
      <c r="D13" s="33" t="s">
        <v>117</v>
      </c>
      <c r="E13" s="34"/>
      <c r="F13" s="33" t="s">
        <v>1</v>
      </c>
      <c r="G13" s="34"/>
      <c r="H13" s="35"/>
    </row>
    <row r="14" spans="1:8" ht="15">
      <c r="A14" s="8" t="s">
        <v>25</v>
      </c>
      <c r="B14" s="14">
        <v>0.8</v>
      </c>
      <c r="C14" s="12"/>
      <c r="D14" s="14">
        <v>1.5</v>
      </c>
      <c r="E14" s="12"/>
      <c r="F14" s="14">
        <v>1.6</v>
      </c>
      <c r="G14" s="79"/>
      <c r="H14" s="36" t="s">
        <v>33</v>
      </c>
    </row>
    <row r="15" spans="1:8" ht="15">
      <c r="A15" s="8" t="s">
        <v>22</v>
      </c>
      <c r="B15" s="15">
        <v>1</v>
      </c>
      <c r="C15" s="13"/>
      <c r="D15" s="15">
        <v>1</v>
      </c>
      <c r="E15" s="13"/>
      <c r="F15" s="15">
        <v>77.67</v>
      </c>
      <c r="G15" s="13"/>
      <c r="H15" s="36" t="s">
        <v>34</v>
      </c>
    </row>
    <row r="16" spans="1:8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7" t="s">
        <v>56</v>
      </c>
      <c r="B17" s="91">
        <v>0</v>
      </c>
      <c r="C17" s="92">
        <f>B17/B$15*1000*B$14</f>
        <v>0</v>
      </c>
      <c r="D17" s="91">
        <v>0</v>
      </c>
      <c r="E17" s="92">
        <f>D17/D$15*1000*D$14</f>
        <v>0</v>
      </c>
      <c r="F17" s="91">
        <v>45.17</v>
      </c>
      <c r="G17" s="92">
        <f>F17/F$15*1000*F$14</f>
        <v>930.5008368739541</v>
      </c>
      <c r="H17" s="93">
        <f>LARGE((C17,E17,G17),1)</f>
        <v>930.5008368739541</v>
      </c>
    </row>
    <row r="18" spans="1:8" ht="13.5">
      <c r="A18" s="66" t="s">
        <v>52</v>
      </c>
      <c r="B18" s="91">
        <v>0</v>
      </c>
      <c r="C18" s="92">
        <f>B18/B$15*1000*B$14</f>
        <v>0</v>
      </c>
      <c r="D18" s="91">
        <v>0</v>
      </c>
      <c r="E18" s="92">
        <f>D18/D$15*1000*D$14</f>
        <v>0</v>
      </c>
      <c r="F18" s="91">
        <v>77.67</v>
      </c>
      <c r="G18" s="92">
        <f>F18/F$15*1000*F$14</f>
        <v>1600</v>
      </c>
      <c r="H18" s="93">
        <f>LARGE((C18,E18,G18),1)</f>
        <v>1600</v>
      </c>
    </row>
    <row r="19" spans="1:8" ht="13.5">
      <c r="A19" s="98"/>
      <c r="B19" s="98"/>
      <c r="C19" s="98"/>
      <c r="D19" s="98"/>
      <c r="E19" s="98"/>
      <c r="F19" s="98"/>
      <c r="G19" s="98"/>
      <c r="H19" s="98"/>
    </row>
    <row r="20" spans="1:8" ht="13.5">
      <c r="A20" s="98"/>
      <c r="B20" s="98"/>
      <c r="C20" s="98"/>
      <c r="D20" s="98"/>
      <c r="E20" s="98"/>
      <c r="F20" s="98"/>
      <c r="G20" s="98"/>
      <c r="H20" s="98"/>
    </row>
    <row r="21" spans="1:8" ht="13.5">
      <c r="A21" s="98"/>
      <c r="B21" s="98"/>
      <c r="C21" s="98"/>
      <c r="D21" s="98"/>
      <c r="E21" s="98"/>
      <c r="F21" s="98"/>
      <c r="G21" s="98"/>
      <c r="H21" s="98"/>
    </row>
    <row r="22" spans="1:8" ht="13.5">
      <c r="A22" s="98"/>
      <c r="B22" s="98"/>
      <c r="C22" s="98"/>
      <c r="D22" s="98"/>
      <c r="E22" s="98"/>
      <c r="F22" s="98"/>
      <c r="G22" s="98"/>
      <c r="H22" s="98"/>
    </row>
    <row r="23" spans="1:8" ht="13.5">
      <c r="A23" s="98"/>
      <c r="B23" s="98"/>
      <c r="C23" s="98"/>
      <c r="D23" s="98"/>
      <c r="E23" s="98"/>
      <c r="F23" s="98"/>
      <c r="G23" s="98"/>
      <c r="H23" s="98"/>
    </row>
    <row r="24" spans="1:8" ht="13.5">
      <c r="A24" s="98"/>
      <c r="B24" s="98"/>
      <c r="C24" s="98"/>
      <c r="D24" s="98"/>
      <c r="E24" s="98"/>
      <c r="F24" s="98"/>
      <c r="G24" s="98"/>
      <c r="H24" s="98"/>
    </row>
    <row r="25" spans="1:8" ht="13.5">
      <c r="A25" s="98"/>
      <c r="B25" s="98"/>
      <c r="C25" s="98"/>
      <c r="D25" s="98"/>
      <c r="E25" s="98"/>
      <c r="F25" s="98"/>
      <c r="G25" s="98"/>
      <c r="H25" s="98"/>
    </row>
    <row r="26" spans="1:8" ht="13.5">
      <c r="A26" s="98"/>
      <c r="B26" s="98"/>
      <c r="C26" s="98"/>
      <c r="D26" s="98"/>
      <c r="E26" s="98"/>
      <c r="F26" s="98"/>
      <c r="G26" s="98"/>
      <c r="H26" s="98"/>
    </row>
    <row r="27" spans="1:8" ht="13.5">
      <c r="A27" s="98"/>
      <c r="B27" s="98"/>
      <c r="C27" s="98"/>
      <c r="D27" s="98"/>
      <c r="E27" s="98"/>
      <c r="F27" s="98"/>
      <c r="G27" s="98"/>
      <c r="H27" s="98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C14" sqref="C14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8" ht="15" customHeight="1">
      <c r="A8" s="4" t="s">
        <v>14</v>
      </c>
      <c r="B8" s="5" t="s">
        <v>18</v>
      </c>
      <c r="C8" s="5"/>
      <c r="D8" s="5"/>
      <c r="E8" s="5"/>
      <c r="F8" s="2"/>
      <c r="G8" s="2"/>
      <c r="H8" s="2"/>
    </row>
    <row r="9" spans="1:8" ht="15" customHeight="1">
      <c r="A9" s="4" t="s">
        <v>0</v>
      </c>
      <c r="B9" s="6" t="s">
        <v>19</v>
      </c>
      <c r="C9" s="6"/>
      <c r="D9" s="6"/>
      <c r="E9" s="6"/>
      <c r="F9" s="2"/>
      <c r="G9" s="2"/>
      <c r="H9" s="2"/>
    </row>
    <row r="10" spans="1:8" ht="15" customHeight="1">
      <c r="A10" s="4" t="s">
        <v>17</v>
      </c>
      <c r="B10" s="6" t="s">
        <v>20</v>
      </c>
      <c r="C10" s="7"/>
      <c r="D10" s="7"/>
      <c r="E10" s="7"/>
      <c r="F10" s="46"/>
      <c r="G10" s="46"/>
      <c r="H10" s="46"/>
    </row>
    <row r="11" spans="1:3" ht="15" customHeight="1">
      <c r="A11" s="4" t="s">
        <v>15</v>
      </c>
      <c r="B11" s="6" t="s">
        <v>21</v>
      </c>
      <c r="C11" s="7"/>
    </row>
    <row r="12" spans="1:3" ht="15" customHeight="1">
      <c r="A12" s="4" t="s">
        <v>26</v>
      </c>
      <c r="B12" s="10" t="s">
        <v>27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1.1</v>
      </c>
      <c r="C14" s="12"/>
      <c r="D14" s="14">
        <v>1</v>
      </c>
      <c r="E14" s="12"/>
      <c r="F14" s="14">
        <v>1.3</v>
      </c>
      <c r="G14" s="12"/>
      <c r="H14" s="36" t="s">
        <v>33</v>
      </c>
    </row>
    <row r="15" spans="1:8" ht="15" customHeight="1">
      <c r="A15" s="8" t="s">
        <v>22</v>
      </c>
      <c r="B15" s="15">
        <v>88</v>
      </c>
      <c r="C15" s="13"/>
      <c r="D15" s="15">
        <v>1</v>
      </c>
      <c r="E15" s="13"/>
      <c r="F15" s="15">
        <v>84.5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 aca="true" t="shared" si="0" ref="C17:C24">B17/B$15*1000*B$14</f>
        <v>0</v>
      </c>
      <c r="D17" s="17">
        <v>0</v>
      </c>
      <c r="E17" s="18">
        <f aca="true" t="shared" si="1" ref="E17:E24">D17/D$15*1000*D$14</f>
        <v>0</v>
      </c>
      <c r="F17" s="17">
        <v>0</v>
      </c>
      <c r="G17" s="18">
        <f aca="true" t="shared" si="2" ref="G17:G24">F17/F$15*1000*F$14</f>
        <v>0</v>
      </c>
      <c r="H17" s="21">
        <f>LARGE((C17,E17,G17),1)</f>
        <v>0</v>
      </c>
    </row>
    <row r="18" spans="1:8" ht="13.5">
      <c r="A18" s="66" t="s">
        <v>52</v>
      </c>
      <c r="B18" s="19">
        <v>0</v>
      </c>
      <c r="C18" s="18">
        <f t="shared" si="0"/>
        <v>0</v>
      </c>
      <c r="D18" s="19">
        <v>0</v>
      </c>
      <c r="E18" s="18">
        <f t="shared" si="1"/>
        <v>0</v>
      </c>
      <c r="F18" s="19">
        <v>0</v>
      </c>
      <c r="G18" s="18">
        <f t="shared" si="2"/>
        <v>0</v>
      </c>
      <c r="H18" s="22">
        <f>LARGE((C18,E18,G18),1)</f>
        <v>0</v>
      </c>
    </row>
    <row r="19" spans="1:8" ht="13.5">
      <c r="A19" s="68" t="s">
        <v>53</v>
      </c>
      <c r="B19" s="20">
        <v>0</v>
      </c>
      <c r="C19" s="18">
        <f t="shared" si="0"/>
        <v>0</v>
      </c>
      <c r="D19" s="20">
        <v>0</v>
      </c>
      <c r="E19" s="18">
        <f t="shared" si="1"/>
        <v>0</v>
      </c>
      <c r="F19" s="20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43.5</v>
      </c>
      <c r="C22" s="18">
        <f>B22/B$15*1000*B$14</f>
        <v>543.75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543.75</v>
      </c>
    </row>
    <row r="23" spans="1:8" ht="13.5">
      <c r="A23" s="66" t="s">
        <v>56</v>
      </c>
      <c r="B23" s="19">
        <v>43.5</v>
      </c>
      <c r="C23" s="18">
        <f>B23/B$15*1000*B$14</f>
        <v>543.75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543.75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>B25/B$15*1000*B$14</f>
        <v>0</v>
      </c>
      <c r="D25" s="19">
        <v>0</v>
      </c>
      <c r="E25" s="18">
        <f>D25/D$15*1000*D$14</f>
        <v>0</v>
      </c>
      <c r="F25" s="19">
        <v>0</v>
      </c>
      <c r="G25" s="18">
        <f>F25/F$15*1000*F$14</f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>B26/B$15*1000*B$14</f>
        <v>0</v>
      </c>
      <c r="D26" s="19">
        <v>0</v>
      </c>
      <c r="E26" s="18">
        <f>D26/D$15*1000*D$14</f>
        <v>0</v>
      </c>
      <c r="F26" s="19">
        <v>0</v>
      </c>
      <c r="G26" s="18">
        <f>F26/F$15*1000*F$14</f>
        <v>0</v>
      </c>
      <c r="H26" s="22">
        <f>LARGE((C26,E26,G26),1)</f>
        <v>0</v>
      </c>
    </row>
  </sheetData>
  <sheetProtection/>
  <mergeCells count="4"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20" sqref="A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30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31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40157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123" t="s">
        <v>2</v>
      </c>
      <c r="C13" s="124"/>
      <c r="D13" s="123" t="s">
        <v>28</v>
      </c>
      <c r="E13" s="124"/>
      <c r="F13" s="123" t="s">
        <v>1</v>
      </c>
      <c r="G13" s="124"/>
      <c r="H13" s="35"/>
    </row>
    <row r="14" spans="1:8" ht="15" customHeight="1">
      <c r="A14" s="8" t="s">
        <v>25</v>
      </c>
      <c r="B14" s="14">
        <v>1.5</v>
      </c>
      <c r="C14" s="12"/>
      <c r="D14" s="14">
        <v>1.5</v>
      </c>
      <c r="E14" s="12"/>
      <c r="F14" s="14">
        <v>1.6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86</v>
      </c>
      <c r="E15" s="13"/>
      <c r="F15" s="15">
        <v>87.8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80</v>
      </c>
      <c r="E17" s="18">
        <f>D17/D$15*1000*D$14</f>
        <v>1395.3488372093022</v>
      </c>
      <c r="F17" s="17">
        <v>61.8</v>
      </c>
      <c r="G17" s="18">
        <f>F17/F$15*1000*F$14</f>
        <v>1126.1958997722095</v>
      </c>
      <c r="H17" s="21">
        <f>LARGE((C17,E17,G17),1)</f>
        <v>1395.3488372093022</v>
      </c>
    </row>
    <row r="18" spans="1:8" ht="13.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50.6</v>
      </c>
      <c r="E18" s="18">
        <f aca="true" t="shared" si="1" ref="E18:E26">D18/D$15*1000*D$14</f>
        <v>882.5581395348838</v>
      </c>
      <c r="F18" s="19">
        <v>0</v>
      </c>
      <c r="G18" s="18">
        <f aca="true" t="shared" si="2" ref="G18:G26">F18/F$15*1000*F$14</f>
        <v>0</v>
      </c>
      <c r="H18" s="22">
        <f>LARGE((C18,E18,G18),1)</f>
        <v>882.5581395348838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8">
    <mergeCell ref="A1:A7"/>
    <mergeCell ref="B6:C6"/>
    <mergeCell ref="B2:F2"/>
    <mergeCell ref="B4:F4"/>
    <mergeCell ref="B13:C13"/>
    <mergeCell ref="D13:E13"/>
    <mergeCell ref="F13:G13"/>
    <mergeCell ref="B10:C10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6">
      <selection activeCell="B22" sqref="B22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38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19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40165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1.4</v>
      </c>
      <c r="C14" s="12"/>
      <c r="D14" s="14">
        <v>0</v>
      </c>
      <c r="E14" s="12"/>
      <c r="F14" s="14">
        <v>1.6</v>
      </c>
      <c r="G14" s="12"/>
      <c r="H14" s="36" t="s">
        <v>33</v>
      </c>
    </row>
    <row r="15" spans="1:8" ht="15" customHeight="1">
      <c r="A15" s="8" t="s">
        <v>22</v>
      </c>
      <c r="B15" s="15">
        <v>88</v>
      </c>
      <c r="C15" s="13"/>
      <c r="D15" s="15">
        <v>1</v>
      </c>
      <c r="E15" s="13"/>
      <c r="F15" s="15">
        <v>87.6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79.2</v>
      </c>
      <c r="C17" s="18">
        <f>B17/B$15*1000*B$14</f>
        <v>1260</v>
      </c>
      <c r="D17" s="17">
        <v>0</v>
      </c>
      <c r="E17" s="18">
        <f>D17/D$15*1000*D$14</f>
        <v>0</v>
      </c>
      <c r="F17" s="17">
        <v>87.6</v>
      </c>
      <c r="G17" s="18">
        <f>F17/F$15*1000*F$14</f>
        <v>1600</v>
      </c>
      <c r="H17" s="21">
        <f>LARGE((C17,E17,G17),1)</f>
        <v>1600</v>
      </c>
    </row>
    <row r="18" spans="1:8" ht="13.5">
      <c r="A18" s="66" t="s">
        <v>52</v>
      </c>
      <c r="B18" s="19">
        <v>79.8</v>
      </c>
      <c r="C18" s="18">
        <f aca="true" t="shared" si="0" ref="C18:C26">B18/B$15*1000*B$14</f>
        <v>1269.5454545454543</v>
      </c>
      <c r="D18" s="19">
        <v>0</v>
      </c>
      <c r="E18" s="18">
        <f aca="true" t="shared" si="1" ref="E18:E26">D18/D$15*1000*D$14</f>
        <v>0</v>
      </c>
      <c r="F18" s="19">
        <v>71.2</v>
      </c>
      <c r="G18" s="18">
        <f aca="true" t="shared" si="2" ref="G18:G26">F18/F$15*1000*F$14</f>
        <v>1300.4566210045664</v>
      </c>
      <c r="H18" s="22">
        <f>LARGE((C18,E18,G18),1)</f>
        <v>1300.4566210045664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20" sqref="A20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38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31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40185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1.4</v>
      </c>
      <c r="C14" s="12"/>
      <c r="D14" s="14">
        <v>0</v>
      </c>
      <c r="E14" s="12"/>
      <c r="F14" s="14">
        <v>1.6</v>
      </c>
      <c r="G14" s="12"/>
      <c r="H14" s="36" t="s">
        <v>33</v>
      </c>
    </row>
    <row r="15" spans="1:8" ht="15" customHeight="1">
      <c r="A15" s="8" t="s">
        <v>22</v>
      </c>
      <c r="B15" s="15">
        <v>88.66</v>
      </c>
      <c r="C15" s="13"/>
      <c r="D15" s="15">
        <v>1</v>
      </c>
      <c r="E15" s="13"/>
      <c r="F15" s="15">
        <v>84</v>
      </c>
      <c r="G15" s="13"/>
      <c r="H15" s="36" t="s">
        <v>34</v>
      </c>
    </row>
    <row r="16" spans="1:8" ht="13.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3.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3.5">
      <c r="A18" s="66" t="s">
        <v>52</v>
      </c>
      <c r="B18" s="19">
        <v>20.66</v>
      </c>
      <c r="C18" s="18">
        <f aca="true" t="shared" si="0" ref="C18:C26">B18/B$15*1000*B$14</f>
        <v>326.2350552673133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326.2350552673133</v>
      </c>
    </row>
    <row r="19" spans="1:8" ht="13.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3.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</row>
    <row r="21" spans="1:8" ht="13.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</row>
    <row r="22" spans="1:8" ht="13.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</row>
    <row r="23" spans="1:8" ht="13.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0">
      <selection activeCell="J23" sqref="J23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40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49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40188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21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0.5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78.3</v>
      </c>
      <c r="G15" s="13"/>
      <c r="H15" s="36" t="s">
        <v>34</v>
      </c>
    </row>
    <row r="16" spans="1:8" ht="12.7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2.7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2.7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2.7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2.7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09">
        <v>490</v>
      </c>
      <c r="H20" s="110">
        <f>LARGE((C20,E20,G20),1)</f>
        <v>490</v>
      </c>
    </row>
    <row r="21" spans="1:8" ht="12.7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72.6</v>
      </c>
      <c r="G21" s="18">
        <f t="shared" si="2"/>
        <v>463.6015325670498</v>
      </c>
      <c r="H21" s="22">
        <f>LARGE((C21,E21,G21),1)</f>
        <v>463.6015325670498</v>
      </c>
    </row>
    <row r="22" spans="1:8" ht="12.7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52</v>
      </c>
      <c r="G22" s="18">
        <f t="shared" si="2"/>
        <v>332.0561941251596</v>
      </c>
      <c r="H22" s="22">
        <f>LARGE((C22,E22,G22),1)</f>
        <v>332.0561941251596</v>
      </c>
    </row>
    <row r="23" spans="1:8" ht="12.7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78.3</v>
      </c>
      <c r="G23" s="18">
        <f t="shared" si="2"/>
        <v>500</v>
      </c>
      <c r="H23" s="22">
        <f>LARGE((C23,E23,G23),1)</f>
        <v>500</v>
      </c>
    </row>
    <row r="24" spans="1:8" ht="12.7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58.6</v>
      </c>
      <c r="G25" s="18">
        <f t="shared" si="2"/>
        <v>374.20178799489145</v>
      </c>
      <c r="H25" s="22">
        <f>LARGE((C25,E25,G25),1)</f>
        <v>374.20178799489145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7">
      <selection activeCell="J21" sqref="J21"/>
    </sheetView>
  </sheetViews>
  <sheetFormatPr defaultColWidth="10.69921875" defaultRowHeight="14.25"/>
  <cols>
    <col min="1" max="1" width="17.5" style="2" customWidth="1"/>
    <col min="2" max="8" width="8.5" style="3" customWidth="1"/>
    <col min="9" max="16384" width="10.69921875" style="3" customWidth="1"/>
  </cols>
  <sheetData>
    <row r="1" ht="12.75">
      <c r="A1" s="119"/>
    </row>
    <row r="2" spans="1:6" ht="12.75">
      <c r="A2" s="119"/>
      <c r="B2" s="122" t="s">
        <v>8</v>
      </c>
      <c r="C2" s="122"/>
      <c r="D2" s="122"/>
      <c r="E2" s="122"/>
      <c r="F2" s="122"/>
    </row>
    <row r="3" spans="1:4" ht="12.75">
      <c r="A3" s="119"/>
      <c r="D3" s="9" t="s">
        <v>24</v>
      </c>
    </row>
    <row r="4" spans="1:6" ht="12.75">
      <c r="A4" s="119"/>
      <c r="B4" s="122" t="s">
        <v>23</v>
      </c>
      <c r="C4" s="122"/>
      <c r="D4" s="122"/>
      <c r="E4" s="122"/>
      <c r="F4" s="122"/>
    </row>
    <row r="5" ht="12.75">
      <c r="A5" s="119"/>
    </row>
    <row r="6" spans="1:3" ht="12.75">
      <c r="A6" s="119"/>
      <c r="B6" s="120"/>
      <c r="C6" s="121"/>
    </row>
    <row r="7" ht="12.75">
      <c r="A7" s="119"/>
    </row>
    <row r="8" spans="1:12" ht="15" customHeight="1">
      <c r="A8" s="4" t="s">
        <v>14</v>
      </c>
      <c r="B8" s="5" t="s">
        <v>40</v>
      </c>
      <c r="C8" s="5"/>
      <c r="D8" s="5"/>
      <c r="E8" s="5"/>
      <c r="F8" s="2"/>
      <c r="G8" s="2"/>
      <c r="H8" s="2"/>
      <c r="I8" s="46"/>
      <c r="J8" s="46"/>
      <c r="K8" s="46"/>
      <c r="L8" s="47"/>
    </row>
    <row r="9" spans="1:12" ht="15" customHeight="1">
      <c r="A9" s="4" t="s">
        <v>0</v>
      </c>
      <c r="B9" s="6" t="s">
        <v>49</v>
      </c>
      <c r="C9" s="6"/>
      <c r="D9" s="6"/>
      <c r="E9" s="6"/>
      <c r="F9" s="2"/>
      <c r="G9" s="2"/>
      <c r="H9" s="2"/>
      <c r="I9" s="46"/>
      <c r="J9" s="46"/>
      <c r="K9" s="46"/>
      <c r="L9" s="47"/>
    </row>
    <row r="10" spans="1:12" ht="15" customHeight="1">
      <c r="A10" s="4" t="s">
        <v>17</v>
      </c>
      <c r="B10" s="125">
        <v>40189</v>
      </c>
      <c r="C10" s="125"/>
      <c r="D10" s="7"/>
      <c r="E10" s="7"/>
      <c r="F10" s="46"/>
      <c r="G10" s="46"/>
      <c r="H10" s="46"/>
      <c r="I10" s="46"/>
      <c r="J10" s="46"/>
      <c r="K10" s="46"/>
      <c r="L10" s="47"/>
    </row>
    <row r="11" spans="1:3" ht="15" customHeight="1">
      <c r="A11" s="4" t="s">
        <v>15</v>
      </c>
      <c r="B11" s="6" t="s">
        <v>32</v>
      </c>
      <c r="C11" s="7"/>
    </row>
    <row r="12" spans="1:3" ht="15" customHeight="1">
      <c r="A12" s="4" t="s">
        <v>26</v>
      </c>
      <c r="B12" s="10" t="s">
        <v>62</v>
      </c>
      <c r="C12" s="11"/>
    </row>
    <row r="13" spans="1:8" ht="15" customHeight="1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</row>
    <row r="14" spans="1:8" ht="15" customHeight="1">
      <c r="A14" s="8" t="s">
        <v>25</v>
      </c>
      <c r="B14" s="14">
        <v>0</v>
      </c>
      <c r="C14" s="12"/>
      <c r="D14" s="14">
        <v>0</v>
      </c>
      <c r="E14" s="12"/>
      <c r="F14" s="14">
        <v>0.5</v>
      </c>
      <c r="G14" s="12"/>
      <c r="H14" s="36" t="s">
        <v>33</v>
      </c>
    </row>
    <row r="15" spans="1:8" ht="15" customHeight="1">
      <c r="A15" s="8" t="s">
        <v>22</v>
      </c>
      <c r="B15" s="15">
        <v>1</v>
      </c>
      <c r="C15" s="13"/>
      <c r="D15" s="15">
        <v>1</v>
      </c>
      <c r="E15" s="13"/>
      <c r="F15" s="15">
        <v>75.3</v>
      </c>
      <c r="G15" s="13"/>
      <c r="H15" s="36" t="s">
        <v>34</v>
      </c>
    </row>
    <row r="16" spans="1:8" ht="12.7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</row>
    <row r="17" spans="1:8" ht="12.7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</row>
    <row r="18" spans="1:8" ht="12.7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0</v>
      </c>
      <c r="G18" s="18">
        <f aca="true" t="shared" si="2" ref="G18:G26">F18/F$15*1000*F$14</f>
        <v>0</v>
      </c>
      <c r="H18" s="22">
        <f>LARGE((C18,E18,G18),1)</f>
        <v>0</v>
      </c>
    </row>
    <row r="19" spans="1:8" ht="12.7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0</v>
      </c>
      <c r="G19" s="18">
        <f t="shared" si="2"/>
        <v>0</v>
      </c>
      <c r="H19" s="22">
        <f>LARGE((C19,E19,G19),1)</f>
        <v>0</v>
      </c>
    </row>
    <row r="20" spans="1:8" ht="12.7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09">
        <v>382</v>
      </c>
      <c r="H20" s="110">
        <f>LARGE((C20,E20,G20),1)</f>
        <v>382</v>
      </c>
    </row>
    <row r="21" spans="1:8" ht="12.7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70</v>
      </c>
      <c r="G21" s="18">
        <f t="shared" si="2"/>
        <v>464.80743691899073</v>
      </c>
      <c r="H21" s="22">
        <f>LARGE((C21,E21,G21),1)</f>
        <v>464.80743691899073</v>
      </c>
    </row>
    <row r="22" spans="1:8" ht="12.7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60</v>
      </c>
      <c r="G22" s="18">
        <f t="shared" si="2"/>
        <v>398.40637450199205</v>
      </c>
      <c r="H22" s="22">
        <f>LARGE((C22,E22,G22),1)</f>
        <v>398.40637450199205</v>
      </c>
    </row>
    <row r="23" spans="1:8" ht="12.7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75.3</v>
      </c>
      <c r="G23" s="18">
        <f t="shared" si="2"/>
        <v>500</v>
      </c>
      <c r="H23" s="22">
        <f>LARGE((C23,E23,G23),1)</f>
        <v>500</v>
      </c>
    </row>
    <row r="24" spans="1:8" ht="13.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</row>
    <row r="25" spans="1:8" ht="13.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</row>
    <row r="26" spans="1:8" ht="13.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37.3</v>
      </c>
      <c r="G26" s="18">
        <f t="shared" si="2"/>
        <v>247.67596281540506</v>
      </c>
      <c r="H26" s="22">
        <f>LARGE((C26,E26,G26),1)</f>
        <v>247.67596281540506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A20" sqref="A20"/>
    </sheetView>
  </sheetViews>
  <sheetFormatPr defaultColWidth="10.69921875" defaultRowHeight="14.25"/>
  <cols>
    <col min="1" max="1" width="16.19921875" style="1" customWidth="1"/>
    <col min="2" max="16384" width="10.69921875" style="1" customWidth="1"/>
  </cols>
  <sheetData>
    <row r="1" spans="1:9" ht="14.25">
      <c r="A1" s="119"/>
      <c r="B1" s="3"/>
      <c r="C1" s="3"/>
      <c r="D1" s="3"/>
      <c r="E1" s="3"/>
      <c r="F1" s="3"/>
      <c r="G1" s="3"/>
      <c r="H1" s="3"/>
      <c r="I1" s="3"/>
    </row>
    <row r="2" spans="1:9" ht="14.25">
      <c r="A2" s="119"/>
      <c r="B2" s="122" t="s">
        <v>8</v>
      </c>
      <c r="C2" s="122"/>
      <c r="D2" s="122"/>
      <c r="E2" s="122"/>
      <c r="F2" s="122"/>
      <c r="G2" s="3"/>
      <c r="H2" s="3"/>
      <c r="I2" s="3"/>
    </row>
    <row r="3" spans="1:9" ht="14.25">
      <c r="A3" s="119"/>
      <c r="B3" s="3"/>
      <c r="C3" s="3"/>
      <c r="D3" s="9" t="s">
        <v>24</v>
      </c>
      <c r="E3" s="3"/>
      <c r="F3" s="3"/>
      <c r="G3" s="3"/>
      <c r="H3" s="3"/>
      <c r="I3" s="3"/>
    </row>
    <row r="4" spans="1:9" ht="14.25">
      <c r="A4" s="119"/>
      <c r="B4" s="122" t="s">
        <v>23</v>
      </c>
      <c r="C4" s="122"/>
      <c r="D4" s="122"/>
      <c r="E4" s="122"/>
      <c r="F4" s="122"/>
      <c r="G4" s="3"/>
      <c r="H4" s="3"/>
      <c r="I4" s="3"/>
    </row>
    <row r="5" spans="1:9" ht="14.25">
      <c r="A5" s="119"/>
      <c r="B5" s="3"/>
      <c r="C5" s="3"/>
      <c r="D5" s="3"/>
      <c r="E5" s="3"/>
      <c r="F5" s="3"/>
      <c r="G5" s="3"/>
      <c r="H5" s="3"/>
      <c r="I5" s="3"/>
    </row>
    <row r="6" spans="1:9" ht="14.25">
      <c r="A6" s="119"/>
      <c r="B6" s="120"/>
      <c r="C6" s="121"/>
      <c r="D6" s="3"/>
      <c r="E6" s="3"/>
      <c r="F6" s="3"/>
      <c r="G6" s="3"/>
      <c r="H6" s="3"/>
      <c r="I6" s="3"/>
    </row>
    <row r="7" spans="1:9" ht="14.25">
      <c r="A7" s="119"/>
      <c r="B7" s="3"/>
      <c r="C7" s="3"/>
      <c r="D7" s="3"/>
      <c r="E7" s="3"/>
      <c r="F7" s="3"/>
      <c r="G7" s="3"/>
      <c r="H7" s="3"/>
      <c r="I7" s="3"/>
    </row>
    <row r="8" spans="1:9" ht="15">
      <c r="A8" s="4" t="s">
        <v>14</v>
      </c>
      <c r="B8" s="5" t="s">
        <v>66</v>
      </c>
      <c r="C8" s="5"/>
      <c r="D8" s="5"/>
      <c r="E8" s="5"/>
      <c r="F8" s="2"/>
      <c r="G8" s="2"/>
      <c r="H8" s="2"/>
      <c r="I8" s="46"/>
    </row>
    <row r="9" spans="1:9" ht="15">
      <c r="A9" s="4" t="s">
        <v>0</v>
      </c>
      <c r="B9" s="6" t="s">
        <v>41</v>
      </c>
      <c r="C9" s="6"/>
      <c r="D9" s="6"/>
      <c r="E9" s="6"/>
      <c r="F9" s="2"/>
      <c r="G9" s="2"/>
      <c r="H9" s="2"/>
      <c r="I9" s="46"/>
    </row>
    <row r="10" spans="1:9" ht="15">
      <c r="A10" s="4" t="s">
        <v>17</v>
      </c>
      <c r="B10" s="125" t="s">
        <v>65</v>
      </c>
      <c r="C10" s="125"/>
      <c r="D10" s="7"/>
      <c r="E10" s="7"/>
      <c r="F10" s="46"/>
      <c r="G10" s="46"/>
      <c r="H10" s="46"/>
      <c r="I10" s="46"/>
    </row>
    <row r="11" spans="1:9" ht="15">
      <c r="A11" s="4" t="s">
        <v>15</v>
      </c>
      <c r="B11" s="6" t="s">
        <v>32</v>
      </c>
      <c r="C11" s="7"/>
      <c r="D11" s="3"/>
      <c r="E11" s="3"/>
      <c r="F11" s="3"/>
      <c r="G11" s="3"/>
      <c r="H11" s="3"/>
      <c r="I11" s="3"/>
    </row>
    <row r="12" spans="1:9" ht="15">
      <c r="A12" s="4" t="s">
        <v>26</v>
      </c>
      <c r="B12" s="10" t="s">
        <v>62</v>
      </c>
      <c r="C12" s="11"/>
      <c r="D12" s="3"/>
      <c r="E12" s="3"/>
      <c r="F12" s="3"/>
      <c r="G12" s="3"/>
      <c r="H12" s="3"/>
      <c r="I12" s="3"/>
    </row>
    <row r="13" spans="1:9" ht="15">
      <c r="A13" s="8" t="s">
        <v>16</v>
      </c>
      <c r="B13" s="33" t="s">
        <v>2</v>
      </c>
      <c r="C13" s="34"/>
      <c r="D13" s="33" t="s">
        <v>28</v>
      </c>
      <c r="E13" s="34"/>
      <c r="F13" s="33" t="s">
        <v>1</v>
      </c>
      <c r="G13" s="34"/>
      <c r="H13" s="35"/>
      <c r="I13" s="3"/>
    </row>
    <row r="14" spans="1:9" ht="15">
      <c r="A14" s="8" t="s">
        <v>25</v>
      </c>
      <c r="B14" s="14">
        <v>0.8</v>
      </c>
      <c r="C14" s="12"/>
      <c r="D14" s="14">
        <v>0</v>
      </c>
      <c r="E14" s="12"/>
      <c r="F14" s="14">
        <v>0.9</v>
      </c>
      <c r="G14" s="12"/>
      <c r="H14" s="36" t="s">
        <v>33</v>
      </c>
      <c r="I14" s="3"/>
    </row>
    <row r="15" spans="1:9" ht="15">
      <c r="A15" s="8" t="s">
        <v>22</v>
      </c>
      <c r="B15" s="15">
        <v>1</v>
      </c>
      <c r="C15" s="13"/>
      <c r="D15" s="15">
        <v>1</v>
      </c>
      <c r="E15" s="13"/>
      <c r="F15" s="15">
        <v>70.5</v>
      </c>
      <c r="G15" s="13"/>
      <c r="H15" s="36" t="s">
        <v>34</v>
      </c>
      <c r="I15" s="3"/>
    </row>
    <row r="16" spans="1:9" ht="15">
      <c r="A16" s="8"/>
      <c r="B16" s="16" t="s">
        <v>5</v>
      </c>
      <c r="C16" s="16" t="s">
        <v>4</v>
      </c>
      <c r="D16" s="16" t="s">
        <v>5</v>
      </c>
      <c r="E16" s="16" t="s">
        <v>4</v>
      </c>
      <c r="F16" s="16" t="s">
        <v>5</v>
      </c>
      <c r="G16" s="16" t="s">
        <v>4</v>
      </c>
      <c r="H16" s="37" t="s">
        <v>4</v>
      </c>
      <c r="I16" s="3"/>
    </row>
    <row r="17" spans="1:9" ht="15">
      <c r="A17" s="65" t="s">
        <v>51</v>
      </c>
      <c r="B17" s="17">
        <v>0</v>
      </c>
      <c r="C17" s="18">
        <f>B17/B$15*1000*B$14</f>
        <v>0</v>
      </c>
      <c r="D17" s="17">
        <v>0</v>
      </c>
      <c r="E17" s="18">
        <f>D17/D$15*1000*D$14</f>
        <v>0</v>
      </c>
      <c r="F17" s="17">
        <v>0</v>
      </c>
      <c r="G17" s="18">
        <f>F17/F$15*1000*F$14</f>
        <v>0</v>
      </c>
      <c r="H17" s="21">
        <f>LARGE((C17,E17,G17),1)</f>
        <v>0</v>
      </c>
      <c r="I17" s="3"/>
    </row>
    <row r="18" spans="1:9" ht="15">
      <c r="A18" s="66" t="s">
        <v>52</v>
      </c>
      <c r="B18" s="19">
        <v>0</v>
      </c>
      <c r="C18" s="18">
        <f aca="true" t="shared" si="0" ref="C18:C26">B18/B$15*1000*B$14</f>
        <v>0</v>
      </c>
      <c r="D18" s="19">
        <v>0</v>
      </c>
      <c r="E18" s="18">
        <f aca="true" t="shared" si="1" ref="E18:E26">D18/D$15*1000*D$14</f>
        <v>0</v>
      </c>
      <c r="F18" s="19">
        <v>66.5</v>
      </c>
      <c r="G18" s="18">
        <f aca="true" t="shared" si="2" ref="G18:G26">F18/F$15*1000*F$14</f>
        <v>848.936170212766</v>
      </c>
      <c r="H18" s="22">
        <f>LARGE((C18,E18,G18),1)</f>
        <v>848.936170212766</v>
      </c>
      <c r="I18" s="3"/>
    </row>
    <row r="19" spans="1:9" ht="15">
      <c r="A19" s="68" t="s">
        <v>53</v>
      </c>
      <c r="B19" s="19">
        <v>0</v>
      </c>
      <c r="C19" s="18">
        <f t="shared" si="0"/>
        <v>0</v>
      </c>
      <c r="D19" s="19">
        <v>0</v>
      </c>
      <c r="E19" s="18">
        <f t="shared" si="1"/>
        <v>0</v>
      </c>
      <c r="F19" s="19">
        <v>64.5</v>
      </c>
      <c r="G19" s="18">
        <f t="shared" si="2"/>
        <v>823.4042553191489</v>
      </c>
      <c r="H19" s="22">
        <f>LARGE((C19,E19,G19),1)</f>
        <v>823.4042553191489</v>
      </c>
      <c r="I19" s="3"/>
    </row>
    <row r="20" spans="1:9" ht="15">
      <c r="A20" s="67" t="s">
        <v>54</v>
      </c>
      <c r="B20" s="19">
        <v>0</v>
      </c>
      <c r="C20" s="18">
        <f t="shared" si="0"/>
        <v>0</v>
      </c>
      <c r="D20" s="19">
        <v>0</v>
      </c>
      <c r="E20" s="18">
        <f t="shared" si="1"/>
        <v>0</v>
      </c>
      <c r="F20" s="19">
        <v>0</v>
      </c>
      <c r="G20" s="18">
        <f t="shared" si="2"/>
        <v>0</v>
      </c>
      <c r="H20" s="22">
        <f>LARGE((C20,E20,G20),1)</f>
        <v>0</v>
      </c>
      <c r="I20" s="3"/>
    </row>
    <row r="21" spans="1:9" ht="15">
      <c r="A21" s="66" t="s">
        <v>63</v>
      </c>
      <c r="B21" s="19">
        <v>0</v>
      </c>
      <c r="C21" s="18">
        <f t="shared" si="0"/>
        <v>0</v>
      </c>
      <c r="D21" s="19">
        <v>0</v>
      </c>
      <c r="E21" s="18">
        <f t="shared" si="1"/>
        <v>0</v>
      </c>
      <c r="F21" s="19">
        <v>0</v>
      </c>
      <c r="G21" s="18">
        <f t="shared" si="2"/>
        <v>0</v>
      </c>
      <c r="H21" s="22">
        <f>LARGE((C21,E21,G21),1)</f>
        <v>0</v>
      </c>
      <c r="I21" s="3"/>
    </row>
    <row r="22" spans="1:9" ht="15">
      <c r="A22" s="67" t="s">
        <v>55</v>
      </c>
      <c r="B22" s="19">
        <v>0</v>
      </c>
      <c r="C22" s="18">
        <f t="shared" si="0"/>
        <v>0</v>
      </c>
      <c r="D22" s="19">
        <v>0</v>
      </c>
      <c r="E22" s="18">
        <f t="shared" si="1"/>
        <v>0</v>
      </c>
      <c r="F22" s="19">
        <v>0</v>
      </c>
      <c r="G22" s="18">
        <f t="shared" si="2"/>
        <v>0</v>
      </c>
      <c r="H22" s="22">
        <f>LARGE((C22,E22,G22),1)</f>
        <v>0</v>
      </c>
      <c r="I22" s="3"/>
    </row>
    <row r="23" spans="1:9" ht="15">
      <c r="A23" s="66" t="s">
        <v>56</v>
      </c>
      <c r="B23" s="19">
        <v>0</v>
      </c>
      <c r="C23" s="18">
        <f t="shared" si="0"/>
        <v>0</v>
      </c>
      <c r="D23" s="19">
        <v>0</v>
      </c>
      <c r="E23" s="18">
        <f t="shared" si="1"/>
        <v>0</v>
      </c>
      <c r="F23" s="19">
        <v>0</v>
      </c>
      <c r="G23" s="18">
        <f t="shared" si="2"/>
        <v>0</v>
      </c>
      <c r="H23" s="22">
        <f>LARGE((C23,E23,G23),1)</f>
        <v>0</v>
      </c>
      <c r="I23" s="3"/>
    </row>
    <row r="24" spans="1:9" ht="15">
      <c r="A24" s="67" t="s">
        <v>57</v>
      </c>
      <c r="B24" s="19">
        <v>0</v>
      </c>
      <c r="C24" s="18">
        <f t="shared" si="0"/>
        <v>0</v>
      </c>
      <c r="D24" s="19">
        <v>0</v>
      </c>
      <c r="E24" s="18">
        <f t="shared" si="1"/>
        <v>0</v>
      </c>
      <c r="F24" s="19">
        <v>0</v>
      </c>
      <c r="G24" s="18">
        <f t="shared" si="2"/>
        <v>0</v>
      </c>
      <c r="H24" s="22">
        <f>LARGE((C24,E24,G24),1)</f>
        <v>0</v>
      </c>
      <c r="I24" s="3"/>
    </row>
    <row r="25" spans="1:9" ht="15">
      <c r="A25" s="69" t="s">
        <v>64</v>
      </c>
      <c r="B25" s="19">
        <v>0</v>
      </c>
      <c r="C25" s="18">
        <f t="shared" si="0"/>
        <v>0</v>
      </c>
      <c r="D25" s="19">
        <v>0</v>
      </c>
      <c r="E25" s="18">
        <f t="shared" si="1"/>
        <v>0</v>
      </c>
      <c r="F25" s="19">
        <v>0</v>
      </c>
      <c r="G25" s="18">
        <f t="shared" si="2"/>
        <v>0</v>
      </c>
      <c r="H25" s="22">
        <f>LARGE((C25,E25,G25),1)</f>
        <v>0</v>
      </c>
      <c r="I25" s="3"/>
    </row>
    <row r="26" spans="1:9" ht="15">
      <c r="A26" s="71" t="s">
        <v>76</v>
      </c>
      <c r="B26" s="19">
        <v>0</v>
      </c>
      <c r="C26" s="18">
        <f t="shared" si="0"/>
        <v>0</v>
      </c>
      <c r="D26" s="19">
        <v>0</v>
      </c>
      <c r="E26" s="18">
        <f t="shared" si="1"/>
        <v>0</v>
      </c>
      <c r="F26" s="19">
        <v>0</v>
      </c>
      <c r="G26" s="18">
        <f t="shared" si="2"/>
        <v>0</v>
      </c>
      <c r="H26" s="22">
        <f>LARGE((C26,E26,G26),1)</f>
        <v>0</v>
      </c>
      <c r="I26" s="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2014-03-02T21:43:28Z</cp:lastPrinted>
  <dcterms:created xsi:type="dcterms:W3CDTF">2012-03-02T21:02:09Z</dcterms:created>
  <dcterms:modified xsi:type="dcterms:W3CDTF">2017-06-21T23:42:16Z</dcterms:modified>
  <cp:category/>
  <cp:version/>
  <cp:contentType/>
  <cp:contentStatus/>
</cp:coreProperties>
</file>