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date1904="1" autoCompressPictures="0"/>
  <bookViews>
    <workbookView xWindow="0" yWindow="0" windowWidth="25600" windowHeight="16060" tabRatio="1000"/>
  </bookViews>
  <sheets>
    <sheet name="RPA Caclulations" sheetId="1" r:id="rId1"/>
    <sheet name="Finish Order" sheetId="71" r:id="rId2"/>
    <sheet name="COT Yukon Nov 25" sheetId="4" r:id="rId3"/>
    <sheet name="CDN SS JAN 15" sheetId="3" r:id="rId4"/>
    <sheet name="MUSKOKA TT SS JAN 21" sheetId="5" r:id="rId5"/>
    <sheet name="MUSKOKA TT SS JAN 22" sheetId="67" r:id="rId6"/>
    <sheet name="COT SS MSLM JAN 28" sheetId="68" r:id="rId7"/>
    <sheet name="COT HP MSLM JAN 29" sheetId="56" r:id="rId8"/>
    <sheet name="Noram Aspen Feb 18 BA" sheetId="53" r:id="rId9"/>
    <sheet name="Noram Aspen Feb 16 SS" sheetId="6" r:id="rId10"/>
    <sheet name="SS Provincals MSLM Feb 24" sheetId="75" r:id="rId11"/>
    <sheet name="Noram SS COP SUN 26" sheetId="28" r:id="rId12"/>
    <sheet name="Noram HP COP Fri 24" sheetId="52" r:id="rId13"/>
    <sheet name="TT Provincials SS Feb 26" sheetId="72" r:id="rId14"/>
    <sheet name="MSLM NORAM MAR 4 SS" sheetId="73" r:id="rId15"/>
    <sheet name="COT HP Stoneham Mar 17" sheetId="57" r:id="rId16"/>
    <sheet name="COT SS MARCH 19" sheetId="76" r:id="rId17"/>
    <sheet name="StepUp Le Relais" sheetId="79" r:id="rId18"/>
    <sheet name="SS JR NATS WHISTHLER APRIL 7" sheetId="80" r:id="rId19"/>
    <sheet name="JR NATS BA WHISTHLER APRIL 8" sheetId="81" r:id="rId20"/>
    <sheet name="JR NATS HP WHISTHLER APRIL 9" sheetId="82" r:id="rId21"/>
  </sheets>
  <definedNames>
    <definedName name="_xlnm.Print_Titles" localSheetId="0">'RPA Caclulations'!$C:$C,'RPA Caclulations'!$1:$5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G18" i="1" l="1"/>
  <c r="H13" i="1"/>
  <c r="I10" i="1"/>
  <c r="D75" i="71"/>
  <c r="D74" i="71"/>
  <c r="D73" i="71"/>
  <c r="D72" i="71"/>
  <c r="D71" i="71"/>
  <c r="D70" i="71"/>
  <c r="D69" i="71"/>
  <c r="D68" i="71"/>
  <c r="D67" i="71"/>
  <c r="D66" i="71"/>
  <c r="D65" i="71"/>
  <c r="D64" i="71"/>
  <c r="D63" i="71"/>
  <c r="D62" i="71"/>
  <c r="D61" i="71"/>
  <c r="D60" i="71"/>
  <c r="D59" i="71"/>
  <c r="D58" i="71"/>
  <c r="D57" i="7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8" i="71"/>
  <c r="W75" i="71"/>
  <c r="V75" i="71"/>
  <c r="U75" i="71"/>
  <c r="T75" i="71"/>
  <c r="S75" i="71"/>
  <c r="R75" i="71"/>
  <c r="Q75" i="71"/>
  <c r="P75" i="71"/>
  <c r="O75" i="71"/>
  <c r="N75" i="71"/>
  <c r="M75" i="71"/>
  <c r="L75" i="71"/>
  <c r="K75" i="71"/>
  <c r="J75" i="71"/>
  <c r="I75" i="71"/>
  <c r="H75" i="71"/>
  <c r="G75" i="71"/>
  <c r="F75" i="71"/>
  <c r="E75" i="71"/>
  <c r="W74" i="71"/>
  <c r="V74" i="71"/>
  <c r="U74" i="71"/>
  <c r="T74" i="71"/>
  <c r="S74" i="71"/>
  <c r="R74" i="71"/>
  <c r="Q74" i="71"/>
  <c r="P74" i="71"/>
  <c r="O74" i="71"/>
  <c r="N74" i="71"/>
  <c r="M74" i="71"/>
  <c r="L74" i="71"/>
  <c r="K74" i="71"/>
  <c r="J74" i="71"/>
  <c r="I74" i="71"/>
  <c r="H74" i="71"/>
  <c r="G74" i="71"/>
  <c r="F74" i="71"/>
  <c r="E74" i="7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G60" i="1"/>
  <c r="H60" i="1"/>
  <c r="I60" i="1"/>
  <c r="J60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G6" i="1"/>
  <c r="H6" i="1"/>
  <c r="I6" i="1"/>
  <c r="J6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G7" i="1"/>
  <c r="H7" i="1"/>
  <c r="I7" i="1"/>
  <c r="J7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G8" i="1"/>
  <c r="H8" i="1"/>
  <c r="I8" i="1"/>
  <c r="J8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G9" i="1"/>
  <c r="H9" i="1"/>
  <c r="I9" i="1"/>
  <c r="J9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G10" i="1"/>
  <c r="H10" i="1"/>
  <c r="J10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G11" i="1"/>
  <c r="H11" i="1"/>
  <c r="I11" i="1"/>
  <c r="J11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G12" i="1"/>
  <c r="H12" i="1"/>
  <c r="I12" i="1"/>
  <c r="J12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G13" i="1"/>
  <c r="I13" i="1"/>
  <c r="J13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G14" i="1"/>
  <c r="H14" i="1"/>
  <c r="I14" i="1"/>
  <c r="J14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G15" i="1"/>
  <c r="H15" i="1"/>
  <c r="I15" i="1"/>
  <c r="J15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G16" i="1"/>
  <c r="H16" i="1"/>
  <c r="I16" i="1"/>
  <c r="J16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G17" i="1"/>
  <c r="H17" i="1"/>
  <c r="I17" i="1"/>
  <c r="J17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H18" i="1"/>
  <c r="I18" i="1"/>
  <c r="J18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G19" i="1"/>
  <c r="H19" i="1"/>
  <c r="I19" i="1"/>
  <c r="J19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G20" i="1"/>
  <c r="H20" i="1"/>
  <c r="I20" i="1"/>
  <c r="J20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G21" i="1"/>
  <c r="H21" i="1"/>
  <c r="I21" i="1"/>
  <c r="J21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G22" i="1"/>
  <c r="H22" i="1"/>
  <c r="I22" i="1"/>
  <c r="J22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G23" i="1"/>
  <c r="H23" i="1"/>
  <c r="I23" i="1"/>
  <c r="J23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G24" i="1"/>
  <c r="H24" i="1"/>
  <c r="I24" i="1"/>
  <c r="J24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G25" i="1"/>
  <c r="H25" i="1"/>
  <c r="I25" i="1"/>
  <c r="J25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G26" i="1"/>
  <c r="H26" i="1"/>
  <c r="I26" i="1"/>
  <c r="J26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G27" i="1"/>
  <c r="H27" i="1"/>
  <c r="I27" i="1"/>
  <c r="J27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G28" i="1"/>
  <c r="H28" i="1"/>
  <c r="I28" i="1"/>
  <c r="J28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G29" i="1"/>
  <c r="H29" i="1"/>
  <c r="I29" i="1"/>
  <c r="J29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G30" i="1"/>
  <c r="H30" i="1"/>
  <c r="I30" i="1"/>
  <c r="J30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G31" i="1"/>
  <c r="H31" i="1"/>
  <c r="I31" i="1"/>
  <c r="J31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G32" i="1"/>
  <c r="H32" i="1"/>
  <c r="I32" i="1"/>
  <c r="J32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G33" i="1"/>
  <c r="H33" i="1"/>
  <c r="I33" i="1"/>
  <c r="J33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G34" i="1"/>
  <c r="H34" i="1"/>
  <c r="I34" i="1"/>
  <c r="J34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G35" i="1"/>
  <c r="H35" i="1"/>
  <c r="I35" i="1"/>
  <c r="J35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G36" i="1"/>
  <c r="H36" i="1"/>
  <c r="I36" i="1"/>
  <c r="J36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G37" i="1"/>
  <c r="H37" i="1"/>
  <c r="I37" i="1"/>
  <c r="J37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G38" i="1"/>
  <c r="H38" i="1"/>
  <c r="I38" i="1"/>
  <c r="J38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G39" i="1"/>
  <c r="H39" i="1"/>
  <c r="I39" i="1"/>
  <c r="J39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G40" i="1"/>
  <c r="H40" i="1"/>
  <c r="I40" i="1"/>
  <c r="J40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G41" i="1"/>
  <c r="H41" i="1"/>
  <c r="I41" i="1"/>
  <c r="J41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G42" i="1"/>
  <c r="H42" i="1"/>
  <c r="I42" i="1"/>
  <c r="J42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G43" i="1"/>
  <c r="H43" i="1"/>
  <c r="I43" i="1"/>
  <c r="J43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G44" i="1"/>
  <c r="H44" i="1"/>
  <c r="I44" i="1"/>
  <c r="J44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G45" i="1"/>
  <c r="H45" i="1"/>
  <c r="I45" i="1"/>
  <c r="J45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G46" i="1"/>
  <c r="H46" i="1"/>
  <c r="I46" i="1"/>
  <c r="J46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G47" i="1"/>
  <c r="H47" i="1"/>
  <c r="I47" i="1"/>
  <c r="J47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G48" i="1"/>
  <c r="H48" i="1"/>
  <c r="I48" i="1"/>
  <c r="J48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G49" i="1"/>
  <c r="H49" i="1"/>
  <c r="I49" i="1"/>
  <c r="J49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G50" i="1"/>
  <c r="H50" i="1"/>
  <c r="I50" i="1"/>
  <c r="J50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G51" i="1"/>
  <c r="H51" i="1"/>
  <c r="I51" i="1"/>
  <c r="J51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G52" i="1"/>
  <c r="H52" i="1"/>
  <c r="I52" i="1"/>
  <c r="J52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G53" i="1"/>
  <c r="H53" i="1"/>
  <c r="I53" i="1"/>
  <c r="J53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G54" i="1"/>
  <c r="H54" i="1"/>
  <c r="I54" i="1"/>
  <c r="J54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G55" i="1"/>
  <c r="H55" i="1"/>
  <c r="I55" i="1"/>
  <c r="J55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G56" i="1"/>
  <c r="H56" i="1"/>
  <c r="I56" i="1"/>
  <c r="J56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G57" i="1"/>
  <c r="H57" i="1"/>
  <c r="I57" i="1"/>
  <c r="J57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G58" i="1"/>
  <c r="H58" i="1"/>
  <c r="I58" i="1"/>
  <c r="J58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G59" i="1"/>
  <c r="H59" i="1"/>
  <c r="I59" i="1"/>
  <c r="J59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G61" i="1"/>
  <c r="H61" i="1"/>
  <c r="I61" i="1"/>
  <c r="J61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G62" i="1"/>
  <c r="H62" i="1"/>
  <c r="I62" i="1"/>
  <c r="J62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G63" i="1"/>
  <c r="H63" i="1"/>
  <c r="I63" i="1"/>
  <c r="J63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G64" i="1"/>
  <c r="H64" i="1"/>
  <c r="I64" i="1"/>
  <c r="J64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G65" i="1"/>
  <c r="H65" i="1"/>
  <c r="I65" i="1"/>
  <c r="J65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G66" i="1"/>
  <c r="H66" i="1"/>
  <c r="I66" i="1"/>
  <c r="J66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G67" i="1"/>
  <c r="H67" i="1"/>
  <c r="I67" i="1"/>
  <c r="J67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G68" i="1"/>
  <c r="H68" i="1"/>
  <c r="I68" i="1"/>
  <c r="J68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G69" i="1"/>
  <c r="H69" i="1"/>
  <c r="I69" i="1"/>
  <c r="J69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G70" i="1"/>
  <c r="H70" i="1"/>
  <c r="I70" i="1"/>
  <c r="J70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G71" i="1"/>
  <c r="H71" i="1"/>
  <c r="I71" i="1"/>
  <c r="J71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G72" i="1"/>
  <c r="H72" i="1"/>
  <c r="I72" i="1"/>
  <c r="J72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G73" i="1"/>
  <c r="H73" i="1"/>
  <c r="I73" i="1"/>
  <c r="J73" i="1"/>
  <c r="F60" i="1"/>
  <c r="F73" i="1"/>
  <c r="F72" i="1"/>
  <c r="F71" i="1"/>
  <c r="F70" i="1"/>
  <c r="F69" i="1"/>
  <c r="F68" i="1"/>
  <c r="F67" i="1"/>
  <c r="F66" i="1"/>
  <c r="F65" i="1"/>
  <c r="F64" i="1"/>
  <c r="F61" i="1"/>
  <c r="F55" i="1"/>
  <c r="F53" i="1"/>
  <c r="F52" i="1"/>
  <c r="F51" i="1"/>
  <c r="F47" i="1"/>
  <c r="F44" i="1"/>
  <c r="F42" i="1"/>
  <c r="F40" i="1"/>
  <c r="F33" i="1"/>
  <c r="F31" i="1"/>
  <c r="F23" i="1"/>
  <c r="F20" i="1"/>
  <c r="F19" i="1"/>
  <c r="F17" i="1"/>
  <c r="F15" i="1"/>
  <c r="F13" i="1"/>
  <c r="F12" i="1"/>
  <c r="F11" i="1"/>
  <c r="F10" i="1"/>
  <c r="F9" i="1"/>
  <c r="F8" i="1"/>
  <c r="F7" i="1"/>
  <c r="F50" i="1"/>
  <c r="F48" i="1"/>
  <c r="F59" i="1"/>
  <c r="F45" i="1"/>
  <c r="F62" i="1"/>
  <c r="F21" i="1"/>
  <c r="F63" i="1"/>
  <c r="F54" i="1"/>
  <c r="F57" i="1"/>
  <c r="F46" i="1"/>
  <c r="F56" i="1"/>
  <c r="F58" i="1"/>
  <c r="F41" i="1"/>
  <c r="F34" i="1"/>
  <c r="F43" i="1"/>
  <c r="F49" i="1"/>
  <c r="F39" i="1"/>
  <c r="F26" i="1"/>
  <c r="F37" i="1"/>
  <c r="F36" i="1"/>
  <c r="F32" i="1"/>
  <c r="F35" i="1"/>
  <c r="F38" i="1"/>
  <c r="F22" i="1"/>
  <c r="F30" i="1"/>
  <c r="F29" i="1"/>
  <c r="F27" i="1"/>
  <c r="F28" i="1"/>
  <c r="F25" i="1"/>
  <c r="F16" i="1"/>
  <c r="F18" i="1"/>
  <c r="F24" i="1"/>
  <c r="F14" i="1"/>
  <c r="F6" i="1"/>
  <c r="E60" i="1"/>
  <c r="O44" i="72"/>
  <c r="E63" i="1"/>
  <c r="E50" i="1"/>
  <c r="E57" i="1"/>
  <c r="G17" i="82"/>
  <c r="W73" i="71"/>
  <c r="W72" i="71"/>
  <c r="W71" i="71"/>
  <c r="W70" i="71"/>
  <c r="W69" i="71"/>
  <c r="W68" i="71"/>
  <c r="W67" i="71"/>
  <c r="W66" i="71"/>
  <c r="W65" i="71"/>
  <c r="W64" i="71"/>
  <c r="W63" i="71"/>
  <c r="W62" i="71"/>
  <c r="W61" i="71"/>
  <c r="W60" i="71"/>
  <c r="W59" i="71"/>
  <c r="W58" i="71"/>
  <c r="W57" i="71"/>
  <c r="W56" i="71"/>
  <c r="W55" i="71"/>
  <c r="W54" i="71"/>
  <c r="W53" i="71"/>
  <c r="W52" i="71"/>
  <c r="W51" i="71"/>
  <c r="W50" i="71"/>
  <c r="W49" i="71"/>
  <c r="W48" i="71"/>
  <c r="W47" i="71"/>
  <c r="W46" i="71"/>
  <c r="W45" i="71"/>
  <c r="W44" i="71"/>
  <c r="W43" i="71"/>
  <c r="W42" i="71"/>
  <c r="W41" i="71"/>
  <c r="W40" i="71"/>
  <c r="W39" i="71"/>
  <c r="W38" i="71"/>
  <c r="W37" i="71"/>
  <c r="W36" i="71"/>
  <c r="W34" i="71"/>
  <c r="W35" i="71"/>
  <c r="W33" i="71"/>
  <c r="W29" i="71"/>
  <c r="W28" i="71"/>
  <c r="W22" i="71"/>
  <c r="W32" i="71"/>
  <c r="W31" i="71"/>
  <c r="W30" i="71"/>
  <c r="W26" i="71"/>
  <c r="W23" i="71"/>
  <c r="W27" i="71"/>
  <c r="W24" i="71"/>
  <c r="W21" i="71"/>
  <c r="W25" i="71"/>
  <c r="W18" i="71"/>
  <c r="W19" i="71"/>
  <c r="W20" i="71"/>
  <c r="W14" i="71"/>
  <c r="W17" i="71"/>
  <c r="W16" i="71"/>
  <c r="W15" i="71"/>
  <c r="W13" i="71"/>
  <c r="W12" i="71"/>
  <c r="W11" i="71"/>
  <c r="W10" i="71"/>
  <c r="W9" i="71"/>
  <c r="W8" i="71"/>
  <c r="W7" i="71"/>
  <c r="C28" i="82"/>
  <c r="G28" i="82"/>
  <c r="H28" i="82"/>
  <c r="C27" i="82"/>
  <c r="G27" i="82"/>
  <c r="H27" i="82"/>
  <c r="C26" i="82"/>
  <c r="G26" i="82"/>
  <c r="H26" i="82"/>
  <c r="C25" i="82"/>
  <c r="G25" i="82"/>
  <c r="H25" i="82"/>
  <c r="C24" i="82"/>
  <c r="G24" i="82"/>
  <c r="H24" i="82"/>
  <c r="C23" i="82"/>
  <c r="G23" i="82"/>
  <c r="H23" i="82"/>
  <c r="C22" i="82"/>
  <c r="G22" i="82"/>
  <c r="H22" i="82"/>
  <c r="C21" i="82"/>
  <c r="G21" i="82"/>
  <c r="H21" i="82"/>
  <c r="C20" i="82"/>
  <c r="G20" i="82"/>
  <c r="H20" i="82"/>
  <c r="C19" i="82"/>
  <c r="G19" i="82"/>
  <c r="H19" i="82"/>
  <c r="C18" i="82"/>
  <c r="G18" i="82"/>
  <c r="H18" i="82"/>
  <c r="C17" i="82"/>
  <c r="H17" i="82"/>
  <c r="V73" i="71"/>
  <c r="V72" i="71"/>
  <c r="V71" i="71"/>
  <c r="V70" i="71"/>
  <c r="V69" i="71"/>
  <c r="V68" i="71"/>
  <c r="V67" i="71"/>
  <c r="V66" i="71"/>
  <c r="V65" i="71"/>
  <c r="V64" i="71"/>
  <c r="V63" i="71"/>
  <c r="V62" i="71"/>
  <c r="V61" i="71"/>
  <c r="V60" i="71"/>
  <c r="V59" i="71"/>
  <c r="V58" i="71"/>
  <c r="V57" i="71"/>
  <c r="V56" i="71"/>
  <c r="V55" i="71"/>
  <c r="V54" i="71"/>
  <c r="V53" i="71"/>
  <c r="V52" i="71"/>
  <c r="V51" i="71"/>
  <c r="V50" i="71"/>
  <c r="V49" i="71"/>
  <c r="V48" i="71"/>
  <c r="V47" i="71"/>
  <c r="V46" i="71"/>
  <c r="V45" i="71"/>
  <c r="V44" i="71"/>
  <c r="V43" i="71"/>
  <c r="V42" i="71"/>
  <c r="V41" i="71"/>
  <c r="V40" i="71"/>
  <c r="V39" i="71"/>
  <c r="V38" i="71"/>
  <c r="V37" i="71"/>
  <c r="V36" i="71"/>
  <c r="V34" i="71"/>
  <c r="V35" i="71"/>
  <c r="V33" i="71"/>
  <c r="V29" i="71"/>
  <c r="V28" i="71"/>
  <c r="V22" i="71"/>
  <c r="V32" i="71"/>
  <c r="V31" i="71"/>
  <c r="V30" i="71"/>
  <c r="V26" i="71"/>
  <c r="V23" i="71"/>
  <c r="V27" i="71"/>
  <c r="V24" i="71"/>
  <c r="V21" i="71"/>
  <c r="V25" i="71"/>
  <c r="V18" i="71"/>
  <c r="V19" i="71"/>
  <c r="V20" i="71"/>
  <c r="V14" i="71"/>
  <c r="V17" i="71"/>
  <c r="V16" i="71"/>
  <c r="V15" i="71"/>
  <c r="V13" i="71"/>
  <c r="V12" i="71"/>
  <c r="V11" i="71"/>
  <c r="V10" i="71"/>
  <c r="V9" i="71"/>
  <c r="V8" i="71"/>
  <c r="V7" i="71"/>
  <c r="C33" i="81"/>
  <c r="G33" i="81"/>
  <c r="H33" i="81"/>
  <c r="C32" i="81"/>
  <c r="G32" i="81"/>
  <c r="H32" i="81"/>
  <c r="C31" i="81"/>
  <c r="G31" i="81"/>
  <c r="H31" i="81"/>
  <c r="C30" i="81"/>
  <c r="G30" i="81"/>
  <c r="H30" i="81"/>
  <c r="C29" i="81"/>
  <c r="G29" i="81"/>
  <c r="H29" i="81"/>
  <c r="C28" i="81"/>
  <c r="G28" i="81"/>
  <c r="H28" i="81"/>
  <c r="C27" i="81"/>
  <c r="G27" i="81"/>
  <c r="H27" i="81"/>
  <c r="C26" i="81"/>
  <c r="G26" i="81"/>
  <c r="H26" i="81"/>
  <c r="C25" i="81"/>
  <c r="G25" i="81"/>
  <c r="H25" i="81"/>
  <c r="C24" i="81"/>
  <c r="G24" i="81"/>
  <c r="H24" i="81"/>
  <c r="C23" i="81"/>
  <c r="G23" i="81"/>
  <c r="H23" i="81"/>
  <c r="C22" i="81"/>
  <c r="G22" i="81"/>
  <c r="H22" i="81"/>
  <c r="C21" i="81"/>
  <c r="G21" i="81"/>
  <c r="H21" i="81"/>
  <c r="C20" i="81"/>
  <c r="G20" i="81"/>
  <c r="H20" i="81"/>
  <c r="C19" i="81"/>
  <c r="G19" i="81"/>
  <c r="H19" i="81"/>
  <c r="C18" i="81"/>
  <c r="G18" i="81"/>
  <c r="H18" i="81"/>
  <c r="C17" i="81"/>
  <c r="G17" i="81"/>
  <c r="H17" i="81"/>
  <c r="U73" i="71"/>
  <c r="U72" i="71"/>
  <c r="U71" i="71"/>
  <c r="U70" i="71"/>
  <c r="U69" i="71"/>
  <c r="U68" i="71"/>
  <c r="U67" i="71"/>
  <c r="U66" i="71"/>
  <c r="U65" i="71"/>
  <c r="U64" i="71"/>
  <c r="U63" i="71"/>
  <c r="U62" i="71"/>
  <c r="U61" i="71"/>
  <c r="U60" i="71"/>
  <c r="U59" i="71"/>
  <c r="U58" i="71"/>
  <c r="U57" i="71"/>
  <c r="U56" i="71"/>
  <c r="U55" i="71"/>
  <c r="U54" i="71"/>
  <c r="U53" i="71"/>
  <c r="U52" i="71"/>
  <c r="U51" i="71"/>
  <c r="U50" i="71"/>
  <c r="U49" i="71"/>
  <c r="U48" i="71"/>
  <c r="U47" i="71"/>
  <c r="U46" i="71"/>
  <c r="U45" i="71"/>
  <c r="U44" i="71"/>
  <c r="U43" i="71"/>
  <c r="U42" i="71"/>
  <c r="U41" i="71"/>
  <c r="U40" i="71"/>
  <c r="U39" i="71"/>
  <c r="U38" i="71"/>
  <c r="U37" i="71"/>
  <c r="U36" i="71"/>
  <c r="U34" i="71"/>
  <c r="U35" i="71"/>
  <c r="U33" i="71"/>
  <c r="U29" i="71"/>
  <c r="U28" i="71"/>
  <c r="U22" i="71"/>
  <c r="U32" i="71"/>
  <c r="U31" i="71"/>
  <c r="U30" i="71"/>
  <c r="U26" i="71"/>
  <c r="U23" i="71"/>
  <c r="U27" i="71"/>
  <c r="U24" i="71"/>
  <c r="U21" i="71"/>
  <c r="U25" i="71"/>
  <c r="U18" i="71"/>
  <c r="U19" i="71"/>
  <c r="U20" i="71"/>
  <c r="U14" i="71"/>
  <c r="U17" i="71"/>
  <c r="U16" i="71"/>
  <c r="U15" i="71"/>
  <c r="U13" i="71"/>
  <c r="U12" i="71"/>
  <c r="U11" i="71"/>
  <c r="U10" i="71"/>
  <c r="U9" i="71"/>
  <c r="U8" i="71"/>
  <c r="U7" i="71"/>
  <c r="C33" i="80"/>
  <c r="G33" i="80"/>
  <c r="H33" i="80"/>
  <c r="C32" i="80"/>
  <c r="G32" i="80"/>
  <c r="H32" i="80"/>
  <c r="C31" i="80"/>
  <c r="G31" i="80"/>
  <c r="H31" i="80"/>
  <c r="C30" i="80"/>
  <c r="G30" i="80"/>
  <c r="H30" i="80"/>
  <c r="C29" i="80"/>
  <c r="G29" i="80"/>
  <c r="H29" i="80"/>
  <c r="C28" i="80"/>
  <c r="G28" i="80"/>
  <c r="H28" i="80"/>
  <c r="C27" i="80"/>
  <c r="G27" i="80"/>
  <c r="H27" i="80"/>
  <c r="C26" i="80"/>
  <c r="G26" i="80"/>
  <c r="H26" i="80"/>
  <c r="C25" i="80"/>
  <c r="G25" i="80"/>
  <c r="H25" i="80"/>
  <c r="C24" i="80"/>
  <c r="G24" i="80"/>
  <c r="H24" i="80"/>
  <c r="C23" i="80"/>
  <c r="G23" i="80"/>
  <c r="H23" i="80"/>
  <c r="C22" i="80"/>
  <c r="G22" i="80"/>
  <c r="H22" i="80"/>
  <c r="C21" i="80"/>
  <c r="G21" i="80"/>
  <c r="H21" i="80"/>
  <c r="C20" i="80"/>
  <c r="G20" i="80"/>
  <c r="H20" i="80"/>
  <c r="C19" i="80"/>
  <c r="G19" i="80"/>
  <c r="H19" i="80"/>
  <c r="C18" i="80"/>
  <c r="G18" i="80"/>
  <c r="H18" i="80"/>
  <c r="C17" i="80"/>
  <c r="G17" i="80"/>
  <c r="H17" i="80"/>
  <c r="T73" i="71"/>
  <c r="T72" i="71"/>
  <c r="T71" i="71"/>
  <c r="T70" i="71"/>
  <c r="T69" i="71"/>
  <c r="T68" i="71"/>
  <c r="T67" i="71"/>
  <c r="T66" i="71"/>
  <c r="T65" i="71"/>
  <c r="T64" i="71"/>
  <c r="T63" i="71"/>
  <c r="T62" i="71"/>
  <c r="T61" i="71"/>
  <c r="T60" i="71"/>
  <c r="T59" i="71"/>
  <c r="T58" i="71"/>
  <c r="T57" i="71"/>
  <c r="T56" i="71"/>
  <c r="T55" i="71"/>
  <c r="T54" i="71"/>
  <c r="T53" i="71"/>
  <c r="T52" i="71"/>
  <c r="T51" i="71"/>
  <c r="T50" i="71"/>
  <c r="T49" i="71"/>
  <c r="T48" i="71"/>
  <c r="T47" i="71"/>
  <c r="T46" i="71"/>
  <c r="T45" i="71"/>
  <c r="T44" i="71"/>
  <c r="T43" i="71"/>
  <c r="T42" i="71"/>
  <c r="T41" i="71"/>
  <c r="T40" i="71"/>
  <c r="T39" i="71"/>
  <c r="T38" i="71"/>
  <c r="T37" i="71"/>
  <c r="T36" i="71"/>
  <c r="T34" i="71"/>
  <c r="T35" i="71"/>
  <c r="T33" i="71"/>
  <c r="T29" i="71"/>
  <c r="T28" i="71"/>
  <c r="T22" i="71"/>
  <c r="T32" i="71"/>
  <c r="T31" i="71"/>
  <c r="T30" i="71"/>
  <c r="T26" i="71"/>
  <c r="T23" i="71"/>
  <c r="T27" i="71"/>
  <c r="T24" i="71"/>
  <c r="T21" i="71"/>
  <c r="T25" i="71"/>
  <c r="T18" i="71"/>
  <c r="T19" i="71"/>
  <c r="T20" i="71"/>
  <c r="T14" i="71"/>
  <c r="T17" i="71"/>
  <c r="T16" i="71"/>
  <c r="T15" i="71"/>
  <c r="T13" i="71"/>
  <c r="T12" i="71"/>
  <c r="T11" i="71"/>
  <c r="T10" i="71"/>
  <c r="T9" i="71"/>
  <c r="T8" i="71"/>
  <c r="T7" i="71"/>
  <c r="C24" i="79"/>
  <c r="G24" i="79"/>
  <c r="H24" i="79"/>
  <c r="C23" i="79"/>
  <c r="E23" i="79"/>
  <c r="G23" i="79"/>
  <c r="H23" i="79"/>
  <c r="C22" i="79"/>
  <c r="E22" i="79"/>
  <c r="G22" i="79"/>
  <c r="H22" i="79"/>
  <c r="C21" i="79"/>
  <c r="E21" i="79"/>
  <c r="G21" i="79"/>
  <c r="H21" i="79"/>
  <c r="C20" i="79"/>
  <c r="E20" i="79"/>
  <c r="G20" i="79"/>
  <c r="H20" i="79"/>
  <c r="C19" i="79"/>
  <c r="G19" i="79"/>
  <c r="H19" i="79"/>
  <c r="C18" i="79"/>
  <c r="G18" i="79"/>
  <c r="H18" i="79"/>
  <c r="C17" i="79"/>
  <c r="E17" i="79"/>
  <c r="G17" i="79"/>
  <c r="H17" i="79"/>
  <c r="C18" i="68"/>
  <c r="G18" i="68"/>
  <c r="H18" i="68"/>
  <c r="C20" i="56"/>
  <c r="G20" i="56"/>
  <c r="H20" i="56"/>
  <c r="C19" i="28"/>
  <c r="E19" i="28"/>
  <c r="G19" i="28"/>
  <c r="H19" i="28"/>
  <c r="C17" i="68"/>
  <c r="G17" i="68"/>
  <c r="H17" i="68"/>
  <c r="C18" i="56"/>
  <c r="G18" i="56"/>
  <c r="H18" i="56"/>
  <c r="C18" i="6"/>
  <c r="E18" i="6"/>
  <c r="G18" i="6"/>
  <c r="H18" i="6"/>
  <c r="C17" i="28"/>
  <c r="G17" i="28"/>
  <c r="H17" i="28"/>
  <c r="C38" i="68"/>
  <c r="G38" i="68"/>
  <c r="H38" i="68"/>
  <c r="C29" i="56"/>
  <c r="G29" i="56"/>
  <c r="H29" i="56"/>
  <c r="C17" i="53"/>
  <c r="G17" i="53"/>
  <c r="H17" i="53"/>
  <c r="C20" i="6"/>
  <c r="E20" i="6"/>
  <c r="G20" i="6"/>
  <c r="H20" i="6"/>
  <c r="C18" i="28"/>
  <c r="G18" i="28"/>
  <c r="H18" i="28"/>
  <c r="C19" i="68"/>
  <c r="G19" i="68"/>
  <c r="H19" i="68"/>
  <c r="C22" i="56"/>
  <c r="G22" i="56"/>
  <c r="H22" i="56"/>
  <c r="C21" i="68"/>
  <c r="G21" i="68"/>
  <c r="H21" i="68"/>
  <c r="C30" i="56"/>
  <c r="G30" i="56"/>
  <c r="H30" i="56"/>
  <c r="C17" i="6"/>
  <c r="E17" i="6"/>
  <c r="G17" i="6"/>
  <c r="H17" i="6"/>
  <c r="C21" i="28"/>
  <c r="E21" i="28"/>
  <c r="G21" i="28"/>
  <c r="H21" i="28"/>
  <c r="C25" i="68"/>
  <c r="G25" i="68"/>
  <c r="H25" i="68"/>
  <c r="C21" i="56"/>
  <c r="G21" i="56"/>
  <c r="H21" i="56"/>
  <c r="C26" i="68"/>
  <c r="G26" i="68"/>
  <c r="H26" i="68"/>
  <c r="C53" i="56"/>
  <c r="G53" i="56"/>
  <c r="H53" i="56"/>
  <c r="C22" i="6"/>
  <c r="E22" i="6"/>
  <c r="G22" i="6"/>
  <c r="H22" i="6"/>
  <c r="C22" i="28"/>
  <c r="G22" i="28"/>
  <c r="H22" i="28"/>
  <c r="G49" i="67"/>
  <c r="H49" i="67"/>
  <c r="C20" i="68"/>
  <c r="G20" i="68"/>
  <c r="H20" i="68"/>
  <c r="C56" i="56"/>
  <c r="G56" i="56"/>
  <c r="H56" i="56"/>
  <c r="G20" i="75"/>
  <c r="H20" i="75"/>
  <c r="C28" i="68"/>
  <c r="G28" i="68"/>
  <c r="H28" i="68"/>
  <c r="C19" i="56"/>
  <c r="G19" i="56"/>
  <c r="H19" i="56"/>
  <c r="C21" i="6"/>
  <c r="E21" i="6"/>
  <c r="G21" i="6"/>
  <c r="H21" i="6"/>
  <c r="C20" i="28"/>
  <c r="G20" i="28"/>
  <c r="H20" i="28"/>
  <c r="C60" i="68"/>
  <c r="G60" i="68"/>
  <c r="H60" i="68"/>
  <c r="C17" i="56"/>
  <c r="G17" i="56"/>
  <c r="H17" i="56"/>
  <c r="C18" i="67"/>
  <c r="G18" i="67"/>
  <c r="H18" i="67"/>
  <c r="C23" i="68"/>
  <c r="G23" i="68"/>
  <c r="H23" i="68"/>
  <c r="C32" i="56"/>
  <c r="G32" i="56"/>
  <c r="H32" i="56"/>
  <c r="G17" i="75"/>
  <c r="H17" i="75"/>
  <c r="G23" i="67"/>
  <c r="H23" i="67"/>
  <c r="C24" i="68"/>
  <c r="G24" i="68"/>
  <c r="H24" i="68"/>
  <c r="C33" i="56"/>
  <c r="G33" i="56"/>
  <c r="H33" i="56"/>
  <c r="G18" i="75"/>
  <c r="H18" i="75"/>
  <c r="G20" i="67"/>
  <c r="H20" i="67"/>
  <c r="C22" i="68"/>
  <c r="G22" i="68"/>
  <c r="H22" i="68"/>
  <c r="C34" i="56"/>
  <c r="G34" i="56"/>
  <c r="H34" i="56"/>
  <c r="G19" i="75"/>
  <c r="H19" i="75"/>
  <c r="C31" i="68"/>
  <c r="G31" i="68"/>
  <c r="H31" i="68"/>
  <c r="C39" i="56"/>
  <c r="G39" i="56"/>
  <c r="H39" i="56"/>
  <c r="C19" i="6"/>
  <c r="E19" i="6"/>
  <c r="G19" i="6"/>
  <c r="H19" i="6"/>
  <c r="C17" i="67"/>
  <c r="G17" i="67"/>
  <c r="H17" i="67"/>
  <c r="C37" i="68"/>
  <c r="G37" i="68"/>
  <c r="H37" i="68"/>
  <c r="C35" i="56"/>
  <c r="G35" i="56"/>
  <c r="H35" i="56"/>
  <c r="G24" i="75"/>
  <c r="H24" i="75"/>
  <c r="C39" i="67"/>
  <c r="G39" i="67"/>
  <c r="H39" i="67"/>
  <c r="C41" i="68"/>
  <c r="G41" i="68"/>
  <c r="H41" i="68"/>
  <c r="C24" i="56"/>
  <c r="G24" i="56"/>
  <c r="H24" i="56"/>
  <c r="G50" i="75"/>
  <c r="H50" i="75"/>
  <c r="C42" i="67"/>
  <c r="G42" i="67"/>
  <c r="H42" i="67"/>
  <c r="C30" i="68"/>
  <c r="G30" i="68"/>
  <c r="H30" i="68"/>
  <c r="C27" i="56"/>
  <c r="G27" i="56"/>
  <c r="H27" i="56"/>
  <c r="G21" i="75"/>
  <c r="H21" i="75"/>
  <c r="C33" i="68"/>
  <c r="G33" i="68"/>
  <c r="H33" i="68"/>
  <c r="C23" i="56"/>
  <c r="G23" i="56"/>
  <c r="H23" i="56"/>
  <c r="C24" i="67"/>
  <c r="G24" i="67"/>
  <c r="H24" i="67"/>
  <c r="C29" i="68"/>
  <c r="G29" i="68"/>
  <c r="H29" i="68"/>
  <c r="C38" i="56"/>
  <c r="G38" i="56"/>
  <c r="H38" i="56"/>
  <c r="G29" i="75"/>
  <c r="H29" i="75"/>
  <c r="G26" i="67"/>
  <c r="H26" i="67"/>
  <c r="C35" i="68"/>
  <c r="G35" i="68"/>
  <c r="H35" i="68"/>
  <c r="C40" i="56"/>
  <c r="G40" i="56"/>
  <c r="H40" i="56"/>
  <c r="G23" i="75"/>
  <c r="H23" i="75"/>
  <c r="G27" i="67"/>
  <c r="H27" i="67"/>
  <c r="C43" i="68"/>
  <c r="G43" i="68"/>
  <c r="H43" i="68"/>
  <c r="C36" i="56"/>
  <c r="G36" i="56"/>
  <c r="H36" i="56"/>
  <c r="G25" i="75"/>
  <c r="H25" i="75"/>
  <c r="G25" i="67"/>
  <c r="H25" i="67"/>
  <c r="C40" i="68"/>
  <c r="G40" i="68"/>
  <c r="H40" i="68"/>
  <c r="C26" i="56"/>
  <c r="G26" i="56"/>
  <c r="H26" i="56"/>
  <c r="G32" i="75"/>
  <c r="H32" i="75"/>
  <c r="C34" i="68"/>
  <c r="G34" i="68"/>
  <c r="H34" i="68"/>
  <c r="C54" i="56"/>
  <c r="G54" i="56"/>
  <c r="H54" i="56"/>
  <c r="G22" i="67"/>
  <c r="H22" i="67"/>
  <c r="C39" i="68"/>
  <c r="G39" i="68"/>
  <c r="H39" i="68"/>
  <c r="C25" i="56"/>
  <c r="G25" i="56"/>
  <c r="H25" i="56"/>
  <c r="G27" i="75"/>
  <c r="H27" i="75"/>
  <c r="G29" i="67"/>
  <c r="H29" i="67"/>
  <c r="C32" i="68"/>
  <c r="G32" i="68"/>
  <c r="H32" i="68"/>
  <c r="C28" i="56"/>
  <c r="G28" i="56"/>
  <c r="H28" i="56"/>
  <c r="G31" i="75"/>
  <c r="H31" i="75"/>
  <c r="C27" i="68"/>
  <c r="G27" i="68"/>
  <c r="H27" i="68"/>
  <c r="C72" i="56"/>
  <c r="G72" i="56"/>
  <c r="H72" i="56"/>
  <c r="C42" i="68"/>
  <c r="G42" i="68"/>
  <c r="H42" i="68"/>
  <c r="C31" i="56"/>
  <c r="G31" i="56"/>
  <c r="H31" i="56"/>
  <c r="C23" i="6"/>
  <c r="G23" i="6"/>
  <c r="H23" i="6"/>
  <c r="G30" i="67"/>
  <c r="H30" i="67"/>
  <c r="C45" i="68"/>
  <c r="G45" i="68"/>
  <c r="H45" i="68"/>
  <c r="C41" i="56"/>
  <c r="G41" i="56"/>
  <c r="H41" i="56"/>
  <c r="G54" i="75"/>
  <c r="H54" i="75"/>
  <c r="G28" i="67"/>
  <c r="H28" i="67"/>
  <c r="C46" i="68"/>
  <c r="G46" i="68"/>
  <c r="H46" i="68"/>
  <c r="C42" i="56"/>
  <c r="G42" i="56"/>
  <c r="H42" i="56"/>
  <c r="G26" i="75"/>
  <c r="H26" i="75"/>
  <c r="G36" i="67"/>
  <c r="H36" i="67"/>
  <c r="C49" i="68"/>
  <c r="G49" i="68"/>
  <c r="H49" i="68"/>
  <c r="C46" i="56"/>
  <c r="G46" i="56"/>
  <c r="H46" i="56"/>
  <c r="G28" i="75"/>
  <c r="H28" i="75"/>
  <c r="G37" i="67"/>
  <c r="H37" i="67"/>
  <c r="C59" i="68"/>
  <c r="G59" i="68"/>
  <c r="H59" i="68"/>
  <c r="C59" i="56"/>
  <c r="G59" i="56"/>
  <c r="H59" i="56"/>
  <c r="G30" i="75"/>
  <c r="H30" i="75"/>
  <c r="G34" i="67"/>
  <c r="H34" i="67"/>
  <c r="C48" i="68"/>
  <c r="G48" i="68"/>
  <c r="H48" i="68"/>
  <c r="C45" i="56"/>
  <c r="G45" i="56"/>
  <c r="H45" i="56"/>
  <c r="G34" i="75"/>
  <c r="H34" i="75"/>
  <c r="G46" i="67"/>
  <c r="H46" i="67"/>
  <c r="C47" i="56"/>
  <c r="G47" i="56"/>
  <c r="H47" i="56"/>
  <c r="G42" i="75"/>
  <c r="H42" i="75"/>
  <c r="G40" i="67"/>
  <c r="H40" i="67"/>
  <c r="C54" i="68"/>
  <c r="G54" i="68"/>
  <c r="H54" i="68"/>
  <c r="C51" i="56"/>
  <c r="G51" i="56"/>
  <c r="H51" i="56"/>
  <c r="G33" i="75"/>
  <c r="H33" i="75"/>
  <c r="G55" i="67"/>
  <c r="H55" i="67"/>
  <c r="C58" i="68"/>
  <c r="G58" i="68"/>
  <c r="H58" i="68"/>
  <c r="C58" i="56"/>
  <c r="G58" i="56"/>
  <c r="H58" i="56"/>
  <c r="G22" i="75"/>
  <c r="H22" i="75"/>
  <c r="G35" i="67"/>
  <c r="H35" i="67"/>
  <c r="C51" i="68"/>
  <c r="G51" i="68"/>
  <c r="H51" i="68"/>
  <c r="C48" i="56"/>
  <c r="G48" i="56"/>
  <c r="H48" i="56"/>
  <c r="G46" i="75"/>
  <c r="H46" i="75"/>
  <c r="C19" i="67"/>
  <c r="G19" i="67"/>
  <c r="H19" i="67"/>
  <c r="C36" i="68"/>
  <c r="G36" i="68"/>
  <c r="H36" i="68"/>
  <c r="C43" i="56"/>
  <c r="G43" i="56"/>
  <c r="H43" i="56"/>
  <c r="C33" i="67"/>
  <c r="G33" i="67"/>
  <c r="H33" i="67"/>
  <c r="C57" i="68"/>
  <c r="G57" i="68"/>
  <c r="H57" i="68"/>
  <c r="C57" i="56"/>
  <c r="G57" i="56"/>
  <c r="H57" i="56"/>
  <c r="G44" i="75"/>
  <c r="H44" i="75"/>
  <c r="G21" i="67"/>
  <c r="H21" i="67"/>
  <c r="C44" i="68"/>
  <c r="G44" i="68"/>
  <c r="H44" i="68"/>
  <c r="C37" i="56"/>
  <c r="G37" i="56"/>
  <c r="H37" i="56"/>
  <c r="G38" i="67"/>
  <c r="H38" i="67"/>
  <c r="C52" i="68"/>
  <c r="G52" i="68"/>
  <c r="H52" i="68"/>
  <c r="C49" i="56"/>
  <c r="G49" i="56"/>
  <c r="H49" i="56"/>
  <c r="G47" i="75"/>
  <c r="H47" i="75"/>
  <c r="G56" i="67"/>
  <c r="H56" i="67"/>
  <c r="C62" i="68"/>
  <c r="G62" i="68"/>
  <c r="H62" i="68"/>
  <c r="C61" i="56"/>
  <c r="G61" i="56"/>
  <c r="H61" i="56"/>
  <c r="G53" i="75"/>
  <c r="H53" i="75"/>
  <c r="G32" i="67"/>
  <c r="H32" i="67"/>
  <c r="C47" i="68"/>
  <c r="G47" i="68"/>
  <c r="H47" i="68"/>
  <c r="C44" i="56"/>
  <c r="G44" i="56"/>
  <c r="H44" i="56"/>
  <c r="G41" i="67"/>
  <c r="H41" i="67"/>
  <c r="C55" i="68"/>
  <c r="G55" i="68"/>
  <c r="H55" i="68"/>
  <c r="C52" i="56"/>
  <c r="G52" i="56"/>
  <c r="H52" i="56"/>
  <c r="G52" i="75"/>
  <c r="H52" i="75"/>
  <c r="G35" i="75"/>
  <c r="H35" i="75"/>
  <c r="G50" i="67"/>
  <c r="H50" i="67"/>
  <c r="C64" i="68"/>
  <c r="G64" i="68"/>
  <c r="H64" i="68"/>
  <c r="C63" i="56"/>
  <c r="G63" i="56"/>
  <c r="H63" i="56"/>
  <c r="G37" i="75"/>
  <c r="H37" i="75"/>
  <c r="G31" i="67"/>
  <c r="H31" i="67"/>
  <c r="C53" i="68"/>
  <c r="G53" i="68"/>
  <c r="H53" i="68"/>
  <c r="C50" i="56"/>
  <c r="G50" i="56"/>
  <c r="H50" i="56"/>
  <c r="G45" i="67"/>
  <c r="H45" i="67"/>
  <c r="C65" i="68"/>
  <c r="G65" i="68"/>
  <c r="H65" i="68"/>
  <c r="C64" i="56"/>
  <c r="G64" i="56"/>
  <c r="H64" i="56"/>
  <c r="G40" i="75"/>
  <c r="H40" i="75"/>
  <c r="G52" i="67"/>
  <c r="H52" i="67"/>
  <c r="C61" i="68"/>
  <c r="G61" i="68"/>
  <c r="H61" i="68"/>
  <c r="C60" i="56"/>
  <c r="G60" i="56"/>
  <c r="H60" i="56"/>
  <c r="G49" i="75"/>
  <c r="H49" i="75"/>
  <c r="G36" i="75"/>
  <c r="H36" i="75"/>
  <c r="G47" i="67"/>
  <c r="H47" i="67"/>
  <c r="C56" i="68"/>
  <c r="G56" i="68"/>
  <c r="H56" i="68"/>
  <c r="C55" i="56"/>
  <c r="G55" i="56"/>
  <c r="H55" i="56"/>
  <c r="G51" i="75"/>
  <c r="H51" i="75"/>
  <c r="G57" i="75"/>
  <c r="H57" i="75"/>
  <c r="G39" i="75"/>
  <c r="H39" i="75"/>
  <c r="C44" i="67"/>
  <c r="G44" i="67"/>
  <c r="H44" i="67"/>
  <c r="C63" i="68"/>
  <c r="G63" i="68"/>
  <c r="H63" i="68"/>
  <c r="C62" i="56"/>
  <c r="G62" i="56"/>
  <c r="H62" i="56"/>
  <c r="G41" i="75"/>
  <c r="H41" i="75"/>
  <c r="C43" i="67"/>
  <c r="G43" i="67"/>
  <c r="H43" i="67"/>
  <c r="C66" i="68"/>
  <c r="G66" i="68"/>
  <c r="H66" i="68"/>
  <c r="C65" i="56"/>
  <c r="G65" i="56"/>
  <c r="H65" i="56"/>
  <c r="G48" i="67"/>
  <c r="H48" i="67"/>
  <c r="C67" i="68"/>
  <c r="G67" i="68"/>
  <c r="H67" i="68"/>
  <c r="C66" i="56"/>
  <c r="G66" i="56"/>
  <c r="H66" i="56"/>
  <c r="G43" i="75"/>
  <c r="H43" i="75"/>
  <c r="G51" i="67"/>
  <c r="H51" i="67"/>
  <c r="C71" i="56"/>
  <c r="G71" i="56"/>
  <c r="H71" i="56"/>
  <c r="G45" i="75"/>
  <c r="H45" i="75"/>
  <c r="G55" i="75"/>
  <c r="H55" i="75"/>
  <c r="G58" i="75"/>
  <c r="H58" i="75"/>
  <c r="C68" i="68"/>
  <c r="G68" i="68"/>
  <c r="H68" i="68"/>
  <c r="C67" i="56"/>
  <c r="G67" i="56"/>
  <c r="H67" i="56"/>
  <c r="G54" i="67"/>
  <c r="H54" i="67"/>
  <c r="C69" i="68"/>
  <c r="G69" i="68"/>
  <c r="H69" i="68"/>
  <c r="C68" i="56"/>
  <c r="G68" i="56"/>
  <c r="H68" i="56"/>
  <c r="G53" i="67"/>
  <c r="H53" i="67"/>
  <c r="C70" i="68"/>
  <c r="G70" i="68"/>
  <c r="H70" i="68"/>
  <c r="C69" i="56"/>
  <c r="G69" i="56"/>
  <c r="H69" i="56"/>
  <c r="C71" i="68"/>
  <c r="G71" i="68"/>
  <c r="H71" i="68"/>
  <c r="C70" i="56"/>
  <c r="G70" i="56"/>
  <c r="H70" i="56"/>
  <c r="S8" i="71"/>
  <c r="Q13" i="71"/>
  <c r="L7" i="71"/>
  <c r="K7" i="71"/>
  <c r="M7" i="71"/>
  <c r="S7" i="71"/>
  <c r="R7" i="71"/>
  <c r="C34" i="76"/>
  <c r="G34" i="76"/>
  <c r="H34" i="76"/>
  <c r="C33" i="76"/>
  <c r="G33" i="76"/>
  <c r="H33" i="76"/>
  <c r="Q7" i="71"/>
  <c r="C17" i="73"/>
  <c r="G17" i="73"/>
  <c r="E17" i="73"/>
  <c r="H17" i="73"/>
  <c r="C28" i="4"/>
  <c r="G28" i="4"/>
  <c r="H28" i="4"/>
  <c r="C19" i="3"/>
  <c r="G19" i="3"/>
  <c r="H19" i="3"/>
  <c r="G17" i="76"/>
  <c r="C17" i="76"/>
  <c r="E17" i="76"/>
  <c r="H17" i="76"/>
  <c r="C25" i="73"/>
  <c r="E25" i="73"/>
  <c r="G25" i="73"/>
  <c r="H25" i="73"/>
  <c r="P7" i="71"/>
  <c r="O7" i="71"/>
  <c r="N7" i="71"/>
  <c r="C20" i="4"/>
  <c r="G20" i="4"/>
  <c r="H20" i="4"/>
  <c r="C18" i="3"/>
  <c r="G18" i="3"/>
  <c r="H18" i="3"/>
  <c r="C18" i="73"/>
  <c r="G18" i="73"/>
  <c r="E18" i="73"/>
  <c r="H18" i="73"/>
  <c r="G18" i="76"/>
  <c r="C18" i="76"/>
  <c r="E18" i="76"/>
  <c r="H18" i="76"/>
  <c r="C17" i="4"/>
  <c r="G17" i="4"/>
  <c r="H17" i="4"/>
  <c r="C17" i="3"/>
  <c r="G17" i="3"/>
  <c r="H17" i="3"/>
  <c r="C19" i="73"/>
  <c r="G19" i="73"/>
  <c r="E19" i="73"/>
  <c r="H19" i="73"/>
  <c r="G19" i="76"/>
  <c r="C19" i="76"/>
  <c r="E19" i="76"/>
  <c r="H19" i="76"/>
  <c r="C19" i="4"/>
  <c r="G19" i="4"/>
  <c r="H19" i="4"/>
  <c r="C20" i="3"/>
  <c r="G20" i="3"/>
  <c r="H20" i="3"/>
  <c r="C23" i="73"/>
  <c r="G23" i="73"/>
  <c r="E23" i="73"/>
  <c r="H23" i="73"/>
  <c r="G20" i="76"/>
  <c r="C20" i="76"/>
  <c r="E20" i="76"/>
  <c r="H20" i="76"/>
  <c r="C25" i="4"/>
  <c r="G25" i="4"/>
  <c r="H25" i="4"/>
  <c r="C23" i="3"/>
  <c r="H23" i="3"/>
  <c r="C26" i="73"/>
  <c r="G26" i="73"/>
  <c r="H26" i="73"/>
  <c r="G22" i="76"/>
  <c r="C22" i="76"/>
  <c r="H22" i="76"/>
  <c r="C27" i="4"/>
  <c r="G27" i="4"/>
  <c r="H27" i="4"/>
  <c r="C22" i="3"/>
  <c r="H22" i="3"/>
  <c r="C17" i="52"/>
  <c r="G17" i="52"/>
  <c r="H17" i="52"/>
  <c r="C27" i="73"/>
  <c r="G27" i="73"/>
  <c r="E27" i="73"/>
  <c r="H27" i="73"/>
  <c r="C17" i="57"/>
  <c r="G17" i="57"/>
  <c r="H17" i="57"/>
  <c r="G21" i="5"/>
  <c r="H21" i="5"/>
  <c r="G17" i="72"/>
  <c r="H17" i="72"/>
  <c r="G23" i="76"/>
  <c r="C23" i="76"/>
  <c r="E23" i="76"/>
  <c r="H23" i="76"/>
  <c r="C21" i="4"/>
  <c r="G21" i="4"/>
  <c r="H21" i="4"/>
  <c r="C21" i="73"/>
  <c r="G21" i="73"/>
  <c r="H21" i="73"/>
  <c r="G24" i="76"/>
  <c r="C24" i="76"/>
  <c r="H24" i="76"/>
  <c r="C20" i="5"/>
  <c r="G20" i="5"/>
  <c r="H20" i="5"/>
  <c r="G19" i="72"/>
  <c r="H19" i="72"/>
  <c r="C24" i="73"/>
  <c r="G24" i="73"/>
  <c r="H24" i="73"/>
  <c r="G17" i="5"/>
  <c r="H17" i="5"/>
  <c r="G52" i="72"/>
  <c r="H52" i="72"/>
  <c r="G25" i="76"/>
  <c r="C25" i="76"/>
  <c r="H25" i="76"/>
  <c r="G29" i="5"/>
  <c r="H29" i="5"/>
  <c r="G20" i="72"/>
  <c r="H20" i="72"/>
  <c r="C35" i="5"/>
  <c r="G35" i="5"/>
  <c r="H35" i="5"/>
  <c r="G26" i="72"/>
  <c r="H26" i="72"/>
  <c r="C28" i="5"/>
  <c r="G28" i="5"/>
  <c r="H28" i="5"/>
  <c r="G21" i="72"/>
  <c r="H21" i="72"/>
  <c r="C18" i="5"/>
  <c r="G18" i="5"/>
  <c r="H18" i="5"/>
  <c r="G44" i="72"/>
  <c r="H44" i="72"/>
  <c r="C22" i="4"/>
  <c r="E22" i="4"/>
  <c r="G22" i="4"/>
  <c r="H22" i="4"/>
  <c r="C24" i="3"/>
  <c r="H24" i="3"/>
  <c r="C28" i="73"/>
  <c r="G28" i="73"/>
  <c r="H28" i="73"/>
  <c r="C24" i="5"/>
  <c r="G24" i="5"/>
  <c r="H24" i="5"/>
  <c r="G18" i="72"/>
  <c r="H18" i="72"/>
  <c r="G27" i="76"/>
  <c r="C27" i="76"/>
  <c r="H27" i="76"/>
  <c r="G31" i="5"/>
  <c r="H31" i="5"/>
  <c r="G22" i="72"/>
  <c r="H22" i="72"/>
  <c r="G28" i="76"/>
  <c r="C28" i="76"/>
  <c r="H28" i="76"/>
  <c r="G19" i="5"/>
  <c r="H19" i="5"/>
  <c r="G24" i="72"/>
  <c r="H24" i="72"/>
  <c r="G23" i="5"/>
  <c r="H23" i="5"/>
  <c r="G25" i="72"/>
  <c r="H25" i="72"/>
  <c r="G29" i="76"/>
  <c r="C29" i="76"/>
  <c r="H29" i="76"/>
  <c r="G27" i="5"/>
  <c r="H27" i="5"/>
  <c r="G32" i="72"/>
  <c r="H32" i="72"/>
  <c r="G30" i="76"/>
  <c r="C30" i="76"/>
  <c r="H30" i="76"/>
  <c r="G22" i="5"/>
  <c r="H22" i="5"/>
  <c r="G23" i="72"/>
  <c r="H23" i="72"/>
  <c r="G31" i="76"/>
  <c r="C31" i="76"/>
  <c r="H31" i="76"/>
  <c r="C26" i="4"/>
  <c r="G26" i="4"/>
  <c r="H26" i="4"/>
  <c r="C18" i="57"/>
  <c r="G18" i="57"/>
  <c r="H18" i="57"/>
  <c r="G32" i="76"/>
  <c r="C32" i="76"/>
  <c r="H32" i="76"/>
  <c r="C20" i="73"/>
  <c r="G20" i="73"/>
  <c r="H20" i="73"/>
  <c r="G21" i="76"/>
  <c r="C21" i="76"/>
  <c r="H21" i="76"/>
  <c r="C18" i="4"/>
  <c r="G18" i="4"/>
  <c r="H18" i="4"/>
  <c r="C21" i="3"/>
  <c r="G21" i="3"/>
  <c r="H21" i="3"/>
  <c r="G30" i="5"/>
  <c r="H30" i="5"/>
  <c r="C29" i="72"/>
  <c r="G29" i="72"/>
  <c r="H29" i="72"/>
  <c r="G33" i="5"/>
  <c r="H33" i="5"/>
  <c r="G36" i="72"/>
  <c r="H36" i="72"/>
  <c r="C24" i="4"/>
  <c r="G24" i="4"/>
  <c r="H24" i="4"/>
  <c r="C25" i="3"/>
  <c r="H25" i="3"/>
  <c r="C22" i="73"/>
  <c r="H22" i="73"/>
  <c r="G26" i="76"/>
  <c r="C26" i="76"/>
  <c r="H26" i="76"/>
  <c r="G36" i="5"/>
  <c r="H36" i="5"/>
  <c r="C28" i="72"/>
  <c r="G28" i="72"/>
  <c r="H28" i="72"/>
  <c r="G48" i="5"/>
  <c r="H48" i="5"/>
  <c r="C30" i="72"/>
  <c r="G30" i="72"/>
  <c r="H30" i="72"/>
  <c r="G37" i="5"/>
  <c r="H37" i="5"/>
  <c r="C31" i="72"/>
  <c r="G31" i="72"/>
  <c r="H31" i="72"/>
  <c r="G25" i="5"/>
  <c r="H25" i="5"/>
  <c r="C27" i="72"/>
  <c r="G27" i="72"/>
  <c r="H27" i="72"/>
  <c r="G45" i="5"/>
  <c r="H45" i="5"/>
  <c r="C33" i="72"/>
  <c r="G33" i="72"/>
  <c r="H33" i="72"/>
  <c r="G26" i="5"/>
  <c r="H26" i="5"/>
  <c r="G41" i="5"/>
  <c r="H41" i="5"/>
  <c r="C37" i="72"/>
  <c r="G37" i="72"/>
  <c r="H37" i="72"/>
  <c r="C46" i="5"/>
  <c r="G46" i="5"/>
  <c r="H46" i="5"/>
  <c r="C50" i="5"/>
  <c r="G50" i="5"/>
  <c r="H50" i="5"/>
  <c r="C35" i="72"/>
  <c r="G35" i="72"/>
  <c r="H35" i="72"/>
  <c r="G32" i="5"/>
  <c r="H32" i="5"/>
  <c r="G39" i="5"/>
  <c r="H39" i="5"/>
  <c r="C46" i="72"/>
  <c r="G46" i="72"/>
  <c r="H46" i="72"/>
  <c r="C23" i="4"/>
  <c r="G23" i="4"/>
  <c r="H23" i="4"/>
  <c r="G38" i="5"/>
  <c r="H38" i="5"/>
  <c r="C40" i="72"/>
  <c r="G40" i="72"/>
  <c r="H40" i="72"/>
  <c r="G40" i="5"/>
  <c r="H40" i="5"/>
  <c r="G44" i="5"/>
  <c r="H44" i="5"/>
  <c r="C48" i="72"/>
  <c r="G48" i="72"/>
  <c r="H48" i="72"/>
  <c r="C34" i="72"/>
  <c r="E34" i="72"/>
  <c r="G34" i="72"/>
  <c r="H34" i="72"/>
  <c r="G42" i="5"/>
  <c r="H42" i="5"/>
  <c r="C50" i="72"/>
  <c r="G50" i="72"/>
  <c r="H50" i="72"/>
  <c r="G47" i="5"/>
  <c r="H47" i="5"/>
  <c r="G51" i="5"/>
  <c r="H51" i="5"/>
  <c r="G34" i="5"/>
  <c r="H34" i="5"/>
  <c r="C42" i="72"/>
  <c r="E42" i="72"/>
  <c r="G42" i="72"/>
  <c r="H42" i="72"/>
  <c r="G43" i="5"/>
  <c r="H43" i="5"/>
  <c r="C39" i="72"/>
  <c r="G39" i="72"/>
  <c r="H39" i="72"/>
  <c r="C38" i="72"/>
  <c r="G38" i="72"/>
  <c r="H38" i="72"/>
  <c r="C47" i="72"/>
  <c r="G47" i="72"/>
  <c r="H47" i="72"/>
  <c r="C49" i="5"/>
  <c r="G49" i="5"/>
  <c r="H49" i="5"/>
  <c r="C45" i="72"/>
  <c r="G45" i="72"/>
  <c r="H45" i="72"/>
  <c r="C55" i="5"/>
  <c r="G55" i="5"/>
  <c r="H55" i="5"/>
  <c r="G54" i="5"/>
  <c r="H54" i="5"/>
  <c r="C51" i="72"/>
  <c r="E51" i="72"/>
  <c r="G51" i="72"/>
  <c r="H51" i="72"/>
  <c r="G56" i="5"/>
  <c r="H56" i="5"/>
  <c r="C29" i="4"/>
  <c r="G29" i="4"/>
  <c r="H29" i="4"/>
  <c r="G52" i="5"/>
  <c r="H52" i="5"/>
  <c r="G53" i="5"/>
  <c r="H53" i="5"/>
  <c r="C30" i="4"/>
  <c r="G30" i="4"/>
  <c r="H30" i="4"/>
  <c r="E69" i="1"/>
  <c r="E58" i="1"/>
  <c r="E68" i="1"/>
  <c r="E67" i="1"/>
  <c r="C43" i="72"/>
  <c r="G43" i="72"/>
  <c r="H43" i="72"/>
  <c r="C41" i="72"/>
  <c r="G41" i="72"/>
  <c r="H41" i="72"/>
  <c r="C49" i="72"/>
  <c r="E49" i="72"/>
  <c r="G49" i="72"/>
  <c r="H49" i="72"/>
  <c r="G56" i="75"/>
  <c r="H56" i="75"/>
  <c r="E49" i="1"/>
  <c r="E54" i="1"/>
  <c r="E59" i="1"/>
  <c r="E62" i="1"/>
  <c r="E66" i="1"/>
  <c r="E56" i="1"/>
  <c r="G48" i="75"/>
  <c r="H48" i="75"/>
  <c r="G38" i="75"/>
  <c r="H38" i="75"/>
  <c r="E31" i="1"/>
  <c r="E33" i="71"/>
  <c r="G72" i="68"/>
  <c r="G50" i="68"/>
  <c r="J7" i="71"/>
  <c r="I7" i="71"/>
  <c r="C72" i="68"/>
  <c r="H72" i="68"/>
  <c r="E11" i="1"/>
  <c r="C73" i="56"/>
  <c r="G73" i="56"/>
  <c r="H73" i="56"/>
  <c r="C50" i="68"/>
  <c r="H7" i="71"/>
  <c r="G7" i="71"/>
  <c r="F7" i="71"/>
  <c r="G8" i="71"/>
  <c r="G58" i="67"/>
  <c r="H58" i="67"/>
  <c r="G57" i="67"/>
  <c r="H57" i="67"/>
  <c r="E73" i="1"/>
  <c r="E22" i="1"/>
  <c r="E42" i="1"/>
  <c r="E24" i="1"/>
  <c r="E43" i="1"/>
  <c r="E21" i="1"/>
  <c r="E30" i="1"/>
  <c r="E16" i="1"/>
  <c r="E34" i="1"/>
  <c r="E14" i="1"/>
  <c r="E45" i="1"/>
  <c r="E27" i="1"/>
  <c r="E38" i="1"/>
  <c r="E28" i="1"/>
  <c r="E36" i="1"/>
  <c r="E26" i="1"/>
  <c r="E47" i="1"/>
  <c r="E39" i="1"/>
  <c r="E72" i="1"/>
  <c r="E52" i="1"/>
  <c r="E46" i="1"/>
  <c r="E40" i="1"/>
  <c r="E44" i="1"/>
  <c r="E65" i="1"/>
  <c r="E48" i="1"/>
  <c r="E37" i="1"/>
  <c r="E55" i="1"/>
  <c r="E17" i="1"/>
  <c r="E71" i="1"/>
  <c r="E29" i="1"/>
  <c r="E32" i="1"/>
  <c r="G58" i="5"/>
  <c r="G57" i="5"/>
  <c r="H58" i="5"/>
  <c r="H57" i="5"/>
  <c r="E53" i="1"/>
  <c r="E35" i="1"/>
  <c r="E51" i="1"/>
  <c r="E41" i="1"/>
  <c r="E64" i="1"/>
  <c r="E18" i="1"/>
  <c r="E25" i="1"/>
  <c r="E61" i="1"/>
  <c r="E70" i="1"/>
  <c r="E7" i="1"/>
  <c r="E15" i="1"/>
  <c r="E6" i="1"/>
  <c r="E8" i="1"/>
  <c r="I17" i="71"/>
  <c r="I22" i="71"/>
  <c r="I15" i="71"/>
  <c r="I27" i="71"/>
  <c r="I25" i="71"/>
  <c r="I21" i="71"/>
  <c r="I12" i="71"/>
  <c r="I10" i="71"/>
  <c r="I9" i="71"/>
  <c r="I35" i="71"/>
  <c r="I14" i="71"/>
  <c r="I55" i="71"/>
  <c r="I37" i="71"/>
  <c r="I43" i="71"/>
  <c r="I53" i="71"/>
  <c r="I61" i="71"/>
  <c r="I69" i="71"/>
  <c r="I63" i="71"/>
  <c r="E12" i="1"/>
  <c r="E9" i="1"/>
  <c r="E33" i="1"/>
  <c r="E10" i="1"/>
  <c r="E19" i="1"/>
  <c r="E23" i="1"/>
  <c r="E13" i="1"/>
  <c r="E20" i="1"/>
  <c r="N11" i="71"/>
  <c r="N12" i="71"/>
  <c r="N21" i="71"/>
  <c r="N8" i="71"/>
  <c r="N37" i="71"/>
  <c r="N72" i="71"/>
  <c r="N53" i="71"/>
  <c r="N63" i="71"/>
  <c r="N45" i="71"/>
  <c r="N61" i="71"/>
  <c r="N23" i="71"/>
  <c r="N36" i="71"/>
  <c r="N18" i="71"/>
  <c r="N49" i="71"/>
  <c r="N16" i="71"/>
  <c r="N14" i="71"/>
  <c r="N10" i="71"/>
  <c r="N38" i="71"/>
  <c r="N26" i="71"/>
  <c r="N69" i="71"/>
  <c r="N15" i="71"/>
  <c r="N55" i="71"/>
  <c r="N54" i="71"/>
  <c r="N71" i="71"/>
  <c r="N47" i="71"/>
  <c r="N50" i="71"/>
  <c r="N20" i="71"/>
  <c r="N43" i="71"/>
  <c r="N24" i="71"/>
  <c r="N39" i="71"/>
  <c r="N66" i="71"/>
  <c r="N31" i="71"/>
  <c r="N30" i="71"/>
  <c r="N52" i="71"/>
  <c r="N70" i="71"/>
  <c r="N28" i="71"/>
  <c r="N51" i="71"/>
  <c r="N56" i="71"/>
  <c r="N60" i="71"/>
  <c r="N57" i="71"/>
  <c r="N19" i="71"/>
  <c r="N64" i="71"/>
  <c r="N58" i="71"/>
  <c r="N65" i="71"/>
  <c r="N27" i="71"/>
  <c r="N67" i="71"/>
  <c r="N42" i="71"/>
  <c r="N44" i="71"/>
  <c r="N25" i="71"/>
  <c r="N22" i="71"/>
  <c r="N68" i="71"/>
  <c r="N33" i="71"/>
  <c r="N46" i="71"/>
  <c r="N29" i="71"/>
  <c r="N41" i="71"/>
  <c r="N35" i="71"/>
  <c r="N48" i="71"/>
  <c r="N32" i="71"/>
  <c r="N9" i="71"/>
  <c r="N73" i="71"/>
  <c r="N34" i="71"/>
  <c r="N40" i="71"/>
  <c r="S59" i="71"/>
  <c r="R59" i="71"/>
  <c r="Q59" i="71"/>
  <c r="P59" i="71"/>
  <c r="O59" i="71"/>
  <c r="N59" i="71"/>
  <c r="M59" i="71"/>
  <c r="L59" i="71"/>
  <c r="K59" i="71"/>
  <c r="J59" i="71"/>
  <c r="I59" i="71"/>
  <c r="H59" i="71"/>
  <c r="G59" i="71"/>
  <c r="F59" i="71"/>
  <c r="E59" i="71"/>
  <c r="S62" i="71"/>
  <c r="R62" i="71"/>
  <c r="Q62" i="71"/>
  <c r="P62" i="71"/>
  <c r="O62" i="71"/>
  <c r="N62" i="71"/>
  <c r="M62" i="71"/>
  <c r="L62" i="71"/>
  <c r="K62" i="71"/>
  <c r="J62" i="71"/>
  <c r="I62" i="71"/>
  <c r="H62" i="71"/>
  <c r="G62" i="71"/>
  <c r="F62" i="71"/>
  <c r="E62" i="71"/>
  <c r="S13" i="71"/>
  <c r="R13" i="71"/>
  <c r="P13" i="71"/>
  <c r="O13" i="71"/>
  <c r="N13" i="71"/>
  <c r="M13" i="71"/>
  <c r="L13" i="71"/>
  <c r="K13" i="71"/>
  <c r="J13" i="71"/>
  <c r="I13" i="71"/>
  <c r="H13" i="71"/>
  <c r="G13" i="71"/>
  <c r="F13" i="71"/>
  <c r="E13" i="71"/>
  <c r="G12" i="71"/>
  <c r="I19" i="71"/>
  <c r="I65" i="71"/>
  <c r="I32" i="71"/>
  <c r="I57" i="71"/>
  <c r="I48" i="71"/>
  <c r="I70" i="71"/>
  <c r="I41" i="71"/>
  <c r="I46" i="71"/>
  <c r="I66" i="71"/>
  <c r="I30" i="71"/>
  <c r="I11" i="71"/>
  <c r="I33" i="71"/>
  <c r="I47" i="71"/>
  <c r="I44" i="71"/>
  <c r="I42" i="71"/>
  <c r="I67" i="71"/>
  <c r="I68" i="71"/>
  <c r="I26" i="71"/>
  <c r="I29" i="71"/>
  <c r="I58" i="71"/>
  <c r="I52" i="71"/>
  <c r="I31" i="71"/>
  <c r="I50" i="71"/>
  <c r="I39" i="71"/>
  <c r="I16" i="71"/>
  <c r="I49" i="71"/>
  <c r="I64" i="71"/>
  <c r="I56" i="71"/>
  <c r="I38" i="71"/>
  <c r="I28" i="71"/>
  <c r="I71" i="71"/>
  <c r="I60" i="71"/>
  <c r="I54" i="71"/>
  <c r="I8" i="71"/>
  <c r="I36" i="71"/>
  <c r="I18" i="71"/>
  <c r="I45" i="71"/>
  <c r="I23" i="71"/>
  <c r="I20" i="71"/>
  <c r="I72" i="71"/>
  <c r="I24" i="71"/>
  <c r="I51" i="71"/>
  <c r="S40" i="71"/>
  <c r="R40" i="71"/>
  <c r="Q40" i="71"/>
  <c r="P40" i="71"/>
  <c r="O40" i="71"/>
  <c r="M40" i="71"/>
  <c r="L40" i="71"/>
  <c r="K40" i="71"/>
  <c r="J40" i="71"/>
  <c r="I40" i="71"/>
  <c r="H40" i="71"/>
  <c r="G40" i="71"/>
  <c r="F40" i="71"/>
  <c r="E40" i="71"/>
  <c r="S34" i="71"/>
  <c r="R34" i="71"/>
  <c r="Q34" i="71"/>
  <c r="P34" i="71"/>
  <c r="O34" i="71"/>
  <c r="M34" i="71"/>
  <c r="L34" i="71"/>
  <c r="K34" i="71"/>
  <c r="J34" i="71"/>
  <c r="I34" i="71"/>
  <c r="H34" i="71"/>
  <c r="G34" i="71"/>
  <c r="F34" i="71"/>
  <c r="E34" i="71"/>
  <c r="S73" i="71"/>
  <c r="R73" i="71"/>
  <c r="Q73" i="71"/>
  <c r="P73" i="71"/>
  <c r="O73" i="71"/>
  <c r="M73" i="71"/>
  <c r="L73" i="71"/>
  <c r="K73" i="71"/>
  <c r="J73" i="71"/>
  <c r="I73" i="71"/>
  <c r="H73" i="71"/>
  <c r="G73" i="71"/>
  <c r="F73" i="71"/>
  <c r="E73" i="71"/>
  <c r="S9" i="71"/>
  <c r="R9" i="71"/>
  <c r="Q9" i="71"/>
  <c r="P9" i="71"/>
  <c r="O9" i="71"/>
  <c r="M9" i="71"/>
  <c r="L9" i="71"/>
  <c r="K9" i="71"/>
  <c r="J9" i="71"/>
  <c r="H9" i="71"/>
  <c r="G9" i="71"/>
  <c r="F9" i="71"/>
  <c r="E9" i="71"/>
  <c r="G32" i="71"/>
  <c r="G19" i="71"/>
  <c r="G65" i="71"/>
  <c r="G57" i="71"/>
  <c r="G48" i="71"/>
  <c r="G70" i="71"/>
  <c r="G35" i="71"/>
  <c r="G10" i="71"/>
  <c r="G41" i="71"/>
  <c r="G17" i="71"/>
  <c r="G46" i="71"/>
  <c r="G66" i="71"/>
  <c r="G30" i="71"/>
  <c r="G11" i="71"/>
  <c r="G33" i="71"/>
  <c r="G22" i="71"/>
  <c r="G25" i="71"/>
  <c r="G47" i="71"/>
  <c r="G44" i="71"/>
  <c r="G42" i="71"/>
  <c r="G67" i="71"/>
  <c r="G27" i="71"/>
  <c r="G68" i="71"/>
  <c r="G26" i="71"/>
  <c r="G29" i="71"/>
  <c r="G14" i="71"/>
  <c r="G58" i="71"/>
  <c r="G52" i="71"/>
  <c r="G31" i="71"/>
  <c r="G50" i="71"/>
  <c r="G39" i="71"/>
  <c r="G16" i="71"/>
  <c r="G49" i="71"/>
  <c r="G64" i="71"/>
  <c r="G56" i="71"/>
  <c r="G38" i="71"/>
  <c r="G28" i="71"/>
  <c r="G71" i="71"/>
  <c r="G60" i="71"/>
  <c r="G54" i="71"/>
  <c r="G36" i="71"/>
  <c r="G18" i="71"/>
  <c r="G45" i="71"/>
  <c r="G23" i="71"/>
  <c r="G63" i="71"/>
  <c r="G43" i="71"/>
  <c r="G20" i="71"/>
  <c r="G37" i="71"/>
  <c r="G61" i="71"/>
  <c r="G72" i="71"/>
  <c r="G55" i="71"/>
  <c r="G15" i="71"/>
  <c r="G69" i="71"/>
  <c r="G24" i="71"/>
  <c r="G21" i="71"/>
  <c r="G53" i="71"/>
  <c r="G51" i="71"/>
  <c r="H12" i="71"/>
  <c r="E12" i="71"/>
  <c r="F12" i="71"/>
  <c r="J12" i="71"/>
  <c r="K12" i="71"/>
  <c r="L12" i="71"/>
  <c r="M12" i="71"/>
  <c r="O12" i="71"/>
  <c r="P12" i="71"/>
  <c r="Q12" i="71"/>
  <c r="R12" i="71"/>
  <c r="S12" i="71"/>
  <c r="E51" i="71"/>
  <c r="F51" i="71"/>
  <c r="H51" i="71"/>
  <c r="J51" i="71"/>
  <c r="K51" i="71"/>
  <c r="L51" i="71"/>
  <c r="M51" i="71"/>
  <c r="O51" i="71"/>
  <c r="P51" i="71"/>
  <c r="Q51" i="71"/>
  <c r="R51" i="71"/>
  <c r="S51" i="71"/>
  <c r="E53" i="71"/>
  <c r="F53" i="71"/>
  <c r="H53" i="71"/>
  <c r="J53" i="71"/>
  <c r="K53" i="71"/>
  <c r="L53" i="71"/>
  <c r="M53" i="71"/>
  <c r="O53" i="71"/>
  <c r="P53" i="71"/>
  <c r="Q53" i="71"/>
  <c r="R53" i="71"/>
  <c r="S53" i="71"/>
  <c r="E21" i="71"/>
  <c r="F21" i="71"/>
  <c r="H21" i="71"/>
  <c r="J21" i="71"/>
  <c r="K21" i="71"/>
  <c r="L21" i="71"/>
  <c r="M21" i="71"/>
  <c r="O21" i="71"/>
  <c r="P21" i="71"/>
  <c r="Q21" i="71"/>
  <c r="R21" i="71"/>
  <c r="S21" i="71"/>
  <c r="E24" i="71"/>
  <c r="F24" i="71"/>
  <c r="H24" i="71"/>
  <c r="J24" i="71"/>
  <c r="K24" i="71"/>
  <c r="L24" i="71"/>
  <c r="M24" i="71"/>
  <c r="O24" i="71"/>
  <c r="P24" i="71"/>
  <c r="Q24" i="71"/>
  <c r="R24" i="71"/>
  <c r="S24" i="71"/>
  <c r="E69" i="71"/>
  <c r="F69" i="71"/>
  <c r="H69" i="71"/>
  <c r="J69" i="71"/>
  <c r="K69" i="71"/>
  <c r="L69" i="71"/>
  <c r="M69" i="71"/>
  <c r="O69" i="71"/>
  <c r="P69" i="71"/>
  <c r="Q69" i="71"/>
  <c r="R69" i="71"/>
  <c r="S69" i="71"/>
  <c r="E15" i="71"/>
  <c r="F15" i="71"/>
  <c r="H15" i="71"/>
  <c r="J15" i="71"/>
  <c r="K15" i="71"/>
  <c r="L15" i="71"/>
  <c r="M15" i="71"/>
  <c r="O15" i="71"/>
  <c r="P15" i="71"/>
  <c r="Q15" i="71"/>
  <c r="R15" i="71"/>
  <c r="S15" i="71"/>
  <c r="E55" i="71"/>
  <c r="F55" i="71"/>
  <c r="H55" i="71"/>
  <c r="J55" i="71"/>
  <c r="K55" i="71"/>
  <c r="L55" i="71"/>
  <c r="M55" i="71"/>
  <c r="O55" i="71"/>
  <c r="P55" i="71"/>
  <c r="Q55" i="71"/>
  <c r="R55" i="71"/>
  <c r="S55" i="71"/>
  <c r="E72" i="71"/>
  <c r="F72" i="71"/>
  <c r="H72" i="71"/>
  <c r="J72" i="71"/>
  <c r="K72" i="71"/>
  <c r="L72" i="71"/>
  <c r="M72" i="71"/>
  <c r="O72" i="71"/>
  <c r="P72" i="71"/>
  <c r="Q72" i="71"/>
  <c r="R72" i="71"/>
  <c r="S72" i="71"/>
  <c r="E61" i="71"/>
  <c r="F61" i="71"/>
  <c r="H61" i="71"/>
  <c r="J61" i="71"/>
  <c r="K61" i="71"/>
  <c r="L61" i="71"/>
  <c r="M61" i="71"/>
  <c r="O61" i="71"/>
  <c r="P61" i="71"/>
  <c r="Q61" i="71"/>
  <c r="R61" i="71"/>
  <c r="S61" i="71"/>
  <c r="E37" i="71"/>
  <c r="F37" i="71"/>
  <c r="H37" i="71"/>
  <c r="J37" i="71"/>
  <c r="K37" i="71"/>
  <c r="L37" i="71"/>
  <c r="M37" i="71"/>
  <c r="O37" i="71"/>
  <c r="P37" i="71"/>
  <c r="Q37" i="71"/>
  <c r="R37" i="71"/>
  <c r="S37" i="71"/>
  <c r="E20" i="71"/>
  <c r="F20" i="71"/>
  <c r="H20" i="71"/>
  <c r="J20" i="71"/>
  <c r="K20" i="71"/>
  <c r="L20" i="71"/>
  <c r="M20" i="71"/>
  <c r="O20" i="71"/>
  <c r="P20" i="71"/>
  <c r="Q20" i="71"/>
  <c r="R20" i="71"/>
  <c r="S20" i="71"/>
  <c r="E43" i="71"/>
  <c r="F43" i="71"/>
  <c r="H43" i="71"/>
  <c r="J43" i="71"/>
  <c r="K43" i="71"/>
  <c r="L43" i="71"/>
  <c r="M43" i="71"/>
  <c r="O43" i="71"/>
  <c r="P43" i="71"/>
  <c r="Q43" i="71"/>
  <c r="R43" i="71"/>
  <c r="S43" i="71"/>
  <c r="E63" i="71"/>
  <c r="F63" i="71"/>
  <c r="H63" i="71"/>
  <c r="J63" i="71"/>
  <c r="K63" i="71"/>
  <c r="L63" i="71"/>
  <c r="M63" i="71"/>
  <c r="O63" i="71"/>
  <c r="P63" i="71"/>
  <c r="Q63" i="71"/>
  <c r="R63" i="71"/>
  <c r="S63" i="71"/>
  <c r="E23" i="71"/>
  <c r="F23" i="71"/>
  <c r="H23" i="71"/>
  <c r="J23" i="71"/>
  <c r="K23" i="71"/>
  <c r="L23" i="71"/>
  <c r="M23" i="71"/>
  <c r="O23" i="71"/>
  <c r="P23" i="71"/>
  <c r="Q23" i="71"/>
  <c r="R23" i="71"/>
  <c r="S23" i="71"/>
  <c r="E45" i="71"/>
  <c r="F45" i="71"/>
  <c r="H45" i="71"/>
  <c r="J45" i="71"/>
  <c r="K45" i="71"/>
  <c r="L45" i="71"/>
  <c r="M45" i="71"/>
  <c r="O45" i="71"/>
  <c r="P45" i="71"/>
  <c r="Q45" i="71"/>
  <c r="R45" i="71"/>
  <c r="S45" i="71"/>
  <c r="E18" i="71"/>
  <c r="F18" i="71"/>
  <c r="H18" i="71"/>
  <c r="J18" i="71"/>
  <c r="K18" i="71"/>
  <c r="L18" i="71"/>
  <c r="M18" i="71"/>
  <c r="O18" i="71"/>
  <c r="P18" i="71"/>
  <c r="Q18" i="71"/>
  <c r="R18" i="71"/>
  <c r="S18" i="71"/>
  <c r="E36" i="71"/>
  <c r="F36" i="71"/>
  <c r="H36" i="71"/>
  <c r="J36" i="71"/>
  <c r="K36" i="71"/>
  <c r="L36" i="71"/>
  <c r="M36" i="71"/>
  <c r="O36" i="71"/>
  <c r="P36" i="71"/>
  <c r="Q36" i="71"/>
  <c r="R36" i="71"/>
  <c r="S36" i="71"/>
  <c r="E8" i="71"/>
  <c r="F8" i="71"/>
  <c r="H8" i="71"/>
  <c r="J8" i="71"/>
  <c r="K8" i="71"/>
  <c r="L8" i="71"/>
  <c r="M8" i="71"/>
  <c r="O8" i="71"/>
  <c r="P8" i="71"/>
  <c r="Q8" i="71"/>
  <c r="R8" i="71"/>
  <c r="E54" i="71"/>
  <c r="F54" i="71"/>
  <c r="H54" i="71"/>
  <c r="J54" i="71"/>
  <c r="K54" i="71"/>
  <c r="L54" i="71"/>
  <c r="M54" i="71"/>
  <c r="O54" i="71"/>
  <c r="P54" i="71"/>
  <c r="Q54" i="71"/>
  <c r="R54" i="71"/>
  <c r="S54" i="71"/>
  <c r="E60" i="71"/>
  <c r="F60" i="71"/>
  <c r="H60" i="71"/>
  <c r="J60" i="71"/>
  <c r="K60" i="71"/>
  <c r="L60" i="71"/>
  <c r="M60" i="71"/>
  <c r="O60" i="71"/>
  <c r="P60" i="71"/>
  <c r="Q60" i="71"/>
  <c r="R60" i="71"/>
  <c r="S60" i="71"/>
  <c r="E71" i="71"/>
  <c r="F71" i="71"/>
  <c r="H71" i="71"/>
  <c r="J71" i="71"/>
  <c r="K71" i="71"/>
  <c r="L71" i="71"/>
  <c r="M71" i="71"/>
  <c r="O71" i="71"/>
  <c r="P71" i="71"/>
  <c r="Q71" i="71"/>
  <c r="R71" i="71"/>
  <c r="S71" i="71"/>
  <c r="E28" i="71"/>
  <c r="F28" i="71"/>
  <c r="H28" i="71"/>
  <c r="J28" i="71"/>
  <c r="K28" i="71"/>
  <c r="L28" i="71"/>
  <c r="M28" i="71"/>
  <c r="O28" i="71"/>
  <c r="P28" i="71"/>
  <c r="Q28" i="71"/>
  <c r="R28" i="71"/>
  <c r="S28" i="71"/>
  <c r="E38" i="71"/>
  <c r="F38" i="71"/>
  <c r="H38" i="71"/>
  <c r="J38" i="71"/>
  <c r="K38" i="71"/>
  <c r="L38" i="71"/>
  <c r="M38" i="71"/>
  <c r="O38" i="71"/>
  <c r="P38" i="71"/>
  <c r="Q38" i="71"/>
  <c r="R38" i="71"/>
  <c r="S38" i="71"/>
  <c r="E56" i="71"/>
  <c r="F56" i="71"/>
  <c r="H56" i="71"/>
  <c r="J56" i="71"/>
  <c r="K56" i="71"/>
  <c r="L56" i="71"/>
  <c r="M56" i="71"/>
  <c r="O56" i="71"/>
  <c r="P56" i="71"/>
  <c r="Q56" i="71"/>
  <c r="R56" i="71"/>
  <c r="S56" i="71"/>
  <c r="E64" i="71"/>
  <c r="F64" i="71"/>
  <c r="H64" i="71"/>
  <c r="J64" i="71"/>
  <c r="K64" i="71"/>
  <c r="L64" i="71"/>
  <c r="M64" i="71"/>
  <c r="O64" i="71"/>
  <c r="P64" i="71"/>
  <c r="Q64" i="71"/>
  <c r="R64" i="71"/>
  <c r="S64" i="71"/>
  <c r="E49" i="71"/>
  <c r="F49" i="71"/>
  <c r="H49" i="71"/>
  <c r="J49" i="71"/>
  <c r="K49" i="71"/>
  <c r="L49" i="71"/>
  <c r="M49" i="71"/>
  <c r="O49" i="71"/>
  <c r="P49" i="71"/>
  <c r="Q49" i="71"/>
  <c r="R49" i="71"/>
  <c r="S49" i="71"/>
  <c r="E16" i="71"/>
  <c r="F16" i="71"/>
  <c r="H16" i="71"/>
  <c r="J16" i="71"/>
  <c r="K16" i="71"/>
  <c r="L16" i="71"/>
  <c r="M16" i="71"/>
  <c r="O16" i="71"/>
  <c r="P16" i="71"/>
  <c r="Q16" i="71"/>
  <c r="R16" i="71"/>
  <c r="S16" i="71"/>
  <c r="E39" i="71"/>
  <c r="F39" i="71"/>
  <c r="H39" i="71"/>
  <c r="J39" i="71"/>
  <c r="K39" i="71"/>
  <c r="L39" i="71"/>
  <c r="M39" i="71"/>
  <c r="O39" i="71"/>
  <c r="P39" i="71"/>
  <c r="Q39" i="71"/>
  <c r="R39" i="71"/>
  <c r="S39" i="71"/>
  <c r="E50" i="71"/>
  <c r="F50" i="71"/>
  <c r="H50" i="71"/>
  <c r="J50" i="71"/>
  <c r="K50" i="71"/>
  <c r="L50" i="71"/>
  <c r="M50" i="71"/>
  <c r="O50" i="71"/>
  <c r="P50" i="71"/>
  <c r="Q50" i="71"/>
  <c r="R50" i="71"/>
  <c r="S50" i="71"/>
  <c r="E31" i="71"/>
  <c r="F31" i="71"/>
  <c r="H31" i="71"/>
  <c r="J31" i="71"/>
  <c r="K31" i="71"/>
  <c r="L31" i="71"/>
  <c r="M31" i="71"/>
  <c r="O31" i="71"/>
  <c r="P31" i="71"/>
  <c r="Q31" i="71"/>
  <c r="R31" i="71"/>
  <c r="S31" i="71"/>
  <c r="E52" i="71"/>
  <c r="F52" i="71"/>
  <c r="H52" i="71"/>
  <c r="J52" i="71"/>
  <c r="K52" i="71"/>
  <c r="L52" i="71"/>
  <c r="M52" i="71"/>
  <c r="O52" i="71"/>
  <c r="P52" i="71"/>
  <c r="Q52" i="71"/>
  <c r="R52" i="71"/>
  <c r="S52" i="71"/>
  <c r="E58" i="71"/>
  <c r="F58" i="71"/>
  <c r="H58" i="71"/>
  <c r="J58" i="71"/>
  <c r="K58" i="71"/>
  <c r="L58" i="71"/>
  <c r="M58" i="71"/>
  <c r="O58" i="71"/>
  <c r="P58" i="71"/>
  <c r="Q58" i="71"/>
  <c r="R58" i="71"/>
  <c r="S58" i="71"/>
  <c r="E14" i="71"/>
  <c r="F14" i="71"/>
  <c r="H14" i="71"/>
  <c r="J14" i="71"/>
  <c r="K14" i="71"/>
  <c r="L14" i="71"/>
  <c r="M14" i="71"/>
  <c r="O14" i="71"/>
  <c r="P14" i="71"/>
  <c r="Q14" i="71"/>
  <c r="R14" i="71"/>
  <c r="S14" i="71"/>
  <c r="E29" i="71"/>
  <c r="F29" i="71"/>
  <c r="H29" i="71"/>
  <c r="J29" i="71"/>
  <c r="K29" i="71"/>
  <c r="L29" i="71"/>
  <c r="M29" i="71"/>
  <c r="O29" i="71"/>
  <c r="P29" i="71"/>
  <c r="Q29" i="71"/>
  <c r="R29" i="71"/>
  <c r="S29" i="71"/>
  <c r="E26" i="71"/>
  <c r="F26" i="71"/>
  <c r="H26" i="71"/>
  <c r="J26" i="71"/>
  <c r="K26" i="71"/>
  <c r="L26" i="71"/>
  <c r="M26" i="71"/>
  <c r="O26" i="71"/>
  <c r="P26" i="71"/>
  <c r="Q26" i="71"/>
  <c r="R26" i="71"/>
  <c r="S26" i="71"/>
  <c r="E68" i="71"/>
  <c r="F68" i="71"/>
  <c r="H68" i="71"/>
  <c r="J68" i="71"/>
  <c r="K68" i="71"/>
  <c r="L68" i="71"/>
  <c r="M68" i="71"/>
  <c r="O68" i="71"/>
  <c r="P68" i="71"/>
  <c r="Q68" i="71"/>
  <c r="R68" i="71"/>
  <c r="S68" i="71"/>
  <c r="E27" i="71"/>
  <c r="F27" i="71"/>
  <c r="H27" i="71"/>
  <c r="J27" i="71"/>
  <c r="K27" i="71"/>
  <c r="L27" i="71"/>
  <c r="M27" i="71"/>
  <c r="O27" i="71"/>
  <c r="P27" i="71"/>
  <c r="Q27" i="71"/>
  <c r="R27" i="71"/>
  <c r="S27" i="71"/>
  <c r="E67" i="71"/>
  <c r="F67" i="71"/>
  <c r="H67" i="71"/>
  <c r="J67" i="71"/>
  <c r="K67" i="71"/>
  <c r="L67" i="71"/>
  <c r="M67" i="71"/>
  <c r="O67" i="71"/>
  <c r="P67" i="71"/>
  <c r="Q67" i="71"/>
  <c r="R67" i="71"/>
  <c r="S67" i="71"/>
  <c r="E42" i="71"/>
  <c r="F42" i="71"/>
  <c r="H42" i="71"/>
  <c r="J42" i="71"/>
  <c r="K42" i="71"/>
  <c r="L42" i="71"/>
  <c r="M42" i="71"/>
  <c r="O42" i="71"/>
  <c r="P42" i="71"/>
  <c r="Q42" i="71"/>
  <c r="R42" i="71"/>
  <c r="S42" i="71"/>
  <c r="E44" i="71"/>
  <c r="F44" i="71"/>
  <c r="H44" i="71"/>
  <c r="J44" i="71"/>
  <c r="K44" i="71"/>
  <c r="L44" i="71"/>
  <c r="M44" i="71"/>
  <c r="O44" i="71"/>
  <c r="P44" i="71"/>
  <c r="Q44" i="71"/>
  <c r="R44" i="71"/>
  <c r="S44" i="71"/>
  <c r="E47" i="71"/>
  <c r="F47" i="71"/>
  <c r="H47" i="71"/>
  <c r="J47" i="71"/>
  <c r="K47" i="71"/>
  <c r="L47" i="71"/>
  <c r="M47" i="71"/>
  <c r="O47" i="71"/>
  <c r="P47" i="71"/>
  <c r="Q47" i="71"/>
  <c r="R47" i="71"/>
  <c r="S47" i="71"/>
  <c r="E25" i="71"/>
  <c r="F25" i="71"/>
  <c r="H25" i="71"/>
  <c r="J25" i="71"/>
  <c r="K25" i="71"/>
  <c r="L25" i="71"/>
  <c r="M25" i="71"/>
  <c r="O25" i="71"/>
  <c r="P25" i="71"/>
  <c r="Q25" i="71"/>
  <c r="R25" i="71"/>
  <c r="S25" i="71"/>
  <c r="E22" i="71"/>
  <c r="F22" i="71"/>
  <c r="H22" i="71"/>
  <c r="J22" i="71"/>
  <c r="K22" i="71"/>
  <c r="L22" i="71"/>
  <c r="M22" i="71"/>
  <c r="O22" i="71"/>
  <c r="P22" i="71"/>
  <c r="Q22" i="71"/>
  <c r="R22" i="71"/>
  <c r="S22" i="71"/>
  <c r="F33" i="71"/>
  <c r="H33" i="71"/>
  <c r="J33" i="71"/>
  <c r="K33" i="71"/>
  <c r="L33" i="71"/>
  <c r="M33" i="71"/>
  <c r="O33" i="71"/>
  <c r="P33" i="71"/>
  <c r="Q33" i="71"/>
  <c r="R33" i="71"/>
  <c r="S33" i="71"/>
  <c r="E11" i="71"/>
  <c r="F11" i="71"/>
  <c r="H11" i="71"/>
  <c r="J11" i="71"/>
  <c r="K11" i="71"/>
  <c r="L11" i="71"/>
  <c r="M11" i="71"/>
  <c r="O11" i="71"/>
  <c r="P11" i="71"/>
  <c r="Q11" i="71"/>
  <c r="R11" i="71"/>
  <c r="S11" i="71"/>
  <c r="E30" i="71"/>
  <c r="F30" i="71"/>
  <c r="H30" i="71"/>
  <c r="J30" i="71"/>
  <c r="K30" i="71"/>
  <c r="L30" i="71"/>
  <c r="M30" i="71"/>
  <c r="O30" i="71"/>
  <c r="P30" i="71"/>
  <c r="Q30" i="71"/>
  <c r="R30" i="71"/>
  <c r="S30" i="71"/>
  <c r="E66" i="71"/>
  <c r="F66" i="71"/>
  <c r="H66" i="71"/>
  <c r="J66" i="71"/>
  <c r="K66" i="71"/>
  <c r="L66" i="71"/>
  <c r="M66" i="71"/>
  <c r="O66" i="71"/>
  <c r="P66" i="71"/>
  <c r="Q66" i="71"/>
  <c r="R66" i="71"/>
  <c r="S66" i="71"/>
  <c r="E46" i="71"/>
  <c r="F46" i="71"/>
  <c r="H46" i="71"/>
  <c r="J46" i="71"/>
  <c r="K46" i="71"/>
  <c r="L46" i="71"/>
  <c r="M46" i="71"/>
  <c r="O46" i="71"/>
  <c r="P46" i="71"/>
  <c r="Q46" i="71"/>
  <c r="R46" i="71"/>
  <c r="S46" i="71"/>
  <c r="E17" i="71"/>
  <c r="F17" i="71"/>
  <c r="H17" i="71"/>
  <c r="J17" i="71"/>
  <c r="K17" i="71"/>
  <c r="L17" i="71"/>
  <c r="M17" i="71"/>
  <c r="N17" i="71"/>
  <c r="O17" i="71"/>
  <c r="P17" i="71"/>
  <c r="Q17" i="71"/>
  <c r="R17" i="71"/>
  <c r="S17" i="71"/>
  <c r="E41" i="71"/>
  <c r="F41" i="71"/>
  <c r="H41" i="71"/>
  <c r="J41" i="71"/>
  <c r="K41" i="71"/>
  <c r="L41" i="71"/>
  <c r="M41" i="71"/>
  <c r="O41" i="71"/>
  <c r="P41" i="71"/>
  <c r="Q41" i="71"/>
  <c r="R41" i="71"/>
  <c r="S41" i="71"/>
  <c r="E10" i="71"/>
  <c r="F10" i="71"/>
  <c r="H10" i="71"/>
  <c r="J10" i="71"/>
  <c r="K10" i="71"/>
  <c r="L10" i="71"/>
  <c r="M10" i="71"/>
  <c r="O10" i="71"/>
  <c r="P10" i="71"/>
  <c r="Q10" i="71"/>
  <c r="R10" i="71"/>
  <c r="S10" i="71"/>
  <c r="E35" i="71"/>
  <c r="F35" i="71"/>
  <c r="H35" i="71"/>
  <c r="J35" i="71"/>
  <c r="K35" i="71"/>
  <c r="L35" i="71"/>
  <c r="M35" i="71"/>
  <c r="O35" i="71"/>
  <c r="P35" i="71"/>
  <c r="Q35" i="71"/>
  <c r="R35" i="71"/>
  <c r="S35" i="71"/>
  <c r="E70" i="71"/>
  <c r="F70" i="71"/>
  <c r="H70" i="71"/>
  <c r="J70" i="71"/>
  <c r="K70" i="71"/>
  <c r="L70" i="71"/>
  <c r="M70" i="71"/>
  <c r="O70" i="71"/>
  <c r="P70" i="71"/>
  <c r="Q70" i="71"/>
  <c r="R70" i="71"/>
  <c r="S70" i="71"/>
  <c r="E48" i="71"/>
  <c r="F48" i="71"/>
  <c r="H48" i="71"/>
  <c r="J48" i="71"/>
  <c r="K48" i="71"/>
  <c r="L48" i="71"/>
  <c r="M48" i="71"/>
  <c r="O48" i="71"/>
  <c r="P48" i="71"/>
  <c r="Q48" i="71"/>
  <c r="R48" i="71"/>
  <c r="S48" i="71"/>
  <c r="E57" i="71"/>
  <c r="F57" i="71"/>
  <c r="H57" i="71"/>
  <c r="J57" i="71"/>
  <c r="K57" i="71"/>
  <c r="L57" i="71"/>
  <c r="M57" i="71"/>
  <c r="O57" i="71"/>
  <c r="P57" i="71"/>
  <c r="Q57" i="71"/>
  <c r="R57" i="71"/>
  <c r="S57" i="71"/>
  <c r="E65" i="71"/>
  <c r="F65" i="71"/>
  <c r="H65" i="71"/>
  <c r="J65" i="71"/>
  <c r="K65" i="71"/>
  <c r="L65" i="71"/>
  <c r="M65" i="71"/>
  <c r="O65" i="71"/>
  <c r="P65" i="71"/>
  <c r="Q65" i="71"/>
  <c r="R65" i="71"/>
  <c r="S65" i="71"/>
  <c r="E19" i="71"/>
  <c r="F19" i="71"/>
  <c r="H19" i="71"/>
  <c r="J19" i="71"/>
  <c r="K19" i="71"/>
  <c r="L19" i="71"/>
  <c r="M19" i="71"/>
  <c r="O19" i="71"/>
  <c r="P19" i="71"/>
  <c r="Q19" i="71"/>
  <c r="R19" i="71"/>
  <c r="S19" i="71"/>
  <c r="E32" i="71"/>
  <c r="F32" i="71"/>
  <c r="H32" i="71"/>
  <c r="J32" i="71"/>
  <c r="K32" i="71"/>
  <c r="L32" i="71"/>
  <c r="M32" i="71"/>
  <c r="O32" i="71"/>
  <c r="P32" i="71"/>
  <c r="Q32" i="71"/>
  <c r="R32" i="71"/>
  <c r="S32" i="71"/>
</calcChain>
</file>

<file path=xl/comments1.xml><?xml version="1.0" encoding="utf-8"?>
<comments xmlns="http://schemas.openxmlformats.org/spreadsheetml/2006/main">
  <authors>
    <author>Eli Budd</author>
  </authors>
  <commentList>
    <comment ref="B15" authorId="0">
      <text>
        <r>
          <rPr>
            <b/>
            <sz val="9"/>
            <color indexed="81"/>
            <rFont val="Helvetica Neue"/>
          </rPr>
          <t xml:space="preserve">Incorrect. Need qualification results
</t>
        </r>
      </text>
    </comment>
  </commentList>
</comments>
</file>

<file path=xl/sharedStrings.xml><?xml version="1.0" encoding="utf-8"?>
<sst xmlns="http://schemas.openxmlformats.org/spreadsheetml/2006/main" count="1571" uniqueCount="208">
  <si>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</si>
  <si>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</si>
  <si>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</si>
  <si>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</si>
  <si>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</si>
  <si>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</si>
  <si>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</si>
  <si>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</si>
  <si>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FREESTYLE SKIING ONTARIO 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</si>
  <si>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</si>
  <si>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</si>
  <si>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</si>
  <si>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</si>
  <si>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</si>
  <si>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</si>
  <si>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</si>
  <si>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</si>
  <si>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</si>
  <si>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</si>
  <si>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</si>
  <si>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</si>
  <si>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</si>
  <si>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</si>
  <si>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TT</t>
  </si>
  <si>
    <t>Male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</si>
  <si>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</si>
  <si>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</si>
  <si>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</si>
  <si>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</si>
  <si>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</si>
  <si>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</si>
  <si>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</si>
  <si>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</si>
  <si>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</si>
  <si>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</si>
  <si>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</si>
  <si>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</si>
  <si>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</si>
  <si>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</si>
  <si>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</si>
  <si>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</si>
  <si>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2017 RPA RANKINGS</t>
  </si>
  <si>
    <t>COT</t>
  </si>
  <si>
    <t>Yukon</t>
  </si>
  <si>
    <t>SS</t>
  </si>
  <si>
    <t>Yukon COT</t>
  </si>
  <si>
    <t>Whitehorse, Yukon</t>
  </si>
  <si>
    <t>November 25-27, 2016</t>
  </si>
  <si>
    <t>Slopestyle</t>
  </si>
  <si>
    <t>CROSSAN, Angus</t>
  </si>
  <si>
    <t>DOUGHERTY, Kyle</t>
  </si>
  <si>
    <t>BARTLETT, Quinn</t>
  </si>
  <si>
    <t>DRAPER, Mark</t>
  </si>
  <si>
    <t>LAMBERT, Lucas</t>
  </si>
  <si>
    <t>OLDHAM, Bruce</t>
  </si>
  <si>
    <t>BELANGER, Scott</t>
  </si>
  <si>
    <t>LINDSAY, Patrick</t>
  </si>
  <si>
    <t>EVANS, Rylan</t>
  </si>
  <si>
    <t>HUTER, Nicolas</t>
  </si>
  <si>
    <t>STORMGAARD, Christian</t>
  </si>
  <si>
    <t>OPPA</t>
  </si>
  <si>
    <t>OPPT</t>
  </si>
  <si>
    <t>U18</t>
  </si>
  <si>
    <t>FREESTYLE  ONTARIO</t>
  </si>
  <si>
    <t>HARRISON, Ethan</t>
  </si>
  <si>
    <t>CURRER-BRIGGS, Laurent</t>
  </si>
  <si>
    <t>MALLORY, Justin</t>
  </si>
  <si>
    <t>DNS</t>
  </si>
  <si>
    <t>Winsport</t>
  </si>
  <si>
    <t>U20</t>
  </si>
  <si>
    <t>U22</t>
  </si>
  <si>
    <t>U16</t>
  </si>
  <si>
    <t xml:space="preserve">CDN OPEN </t>
  </si>
  <si>
    <t>SILVER STAR</t>
  </si>
  <si>
    <t>SLOPE STYLE</t>
  </si>
  <si>
    <t>M</t>
  </si>
  <si>
    <t>MALE</t>
  </si>
  <si>
    <t xml:space="preserve">FREESTYLE ONTARIO </t>
  </si>
  <si>
    <t>Silver Star</t>
  </si>
  <si>
    <t>u18</t>
  </si>
  <si>
    <t>U14</t>
  </si>
  <si>
    <t>U12</t>
  </si>
  <si>
    <t>MUSKOKA TIMBER TOUR</t>
  </si>
  <si>
    <t>MUSKOKA SKI CLUB</t>
  </si>
  <si>
    <t>JANUARY 21 2017</t>
  </si>
  <si>
    <t>M18</t>
  </si>
  <si>
    <t>M16</t>
  </si>
  <si>
    <t>JANUARY 22 2017</t>
  </si>
  <si>
    <t xml:space="preserve">JAN 21 </t>
  </si>
  <si>
    <t>22-JAN</t>
  </si>
  <si>
    <t xml:space="preserve">CLUETT,Jack </t>
  </si>
  <si>
    <t xml:space="preserve">NCR </t>
  </si>
  <si>
    <t>SMITH,Liam</t>
  </si>
  <si>
    <t>FORTUNE</t>
  </si>
  <si>
    <t>AGENDA</t>
  </si>
  <si>
    <t xml:space="preserve">BUREGA,Johnny </t>
  </si>
  <si>
    <t xml:space="preserve">CIGLER,Tomaz </t>
  </si>
  <si>
    <t>WOOD,Samuel</t>
  </si>
  <si>
    <t xml:space="preserve">AUBRY,Murdock </t>
  </si>
  <si>
    <t>STERIK</t>
  </si>
  <si>
    <t>MUSKOKA</t>
  </si>
  <si>
    <t>DUBE,Alex</t>
  </si>
  <si>
    <t xml:space="preserve">WILLIS,Cole </t>
  </si>
  <si>
    <t xml:space="preserve">LEPINE,Nicolas </t>
  </si>
  <si>
    <t xml:space="preserve">THOMPSON,Scott </t>
  </si>
  <si>
    <t xml:space="preserve">KENNEDY,Curtis </t>
  </si>
  <si>
    <t xml:space="preserve">HICKSON,Cameron </t>
  </si>
  <si>
    <t xml:space="preserve">SAMHABER,James </t>
  </si>
  <si>
    <t xml:space="preserve">SOMERS,Carson </t>
  </si>
  <si>
    <t xml:space="preserve">FOSSUM,William </t>
  </si>
  <si>
    <t xml:space="preserve">PRITCHARD,Jack </t>
  </si>
  <si>
    <t>WOOD,Nathan</t>
  </si>
  <si>
    <t xml:space="preserve">GROSS,Jesse </t>
  </si>
  <si>
    <t xml:space="preserve">WEBSTER,Macguire </t>
  </si>
  <si>
    <t xml:space="preserve">WALSH,Brennan </t>
  </si>
  <si>
    <t>GODIN,Tye</t>
  </si>
  <si>
    <t xml:space="preserve">MACLEAN,Spencer </t>
  </si>
  <si>
    <t xml:space="preserve">GRIPTON,Braedon </t>
  </si>
  <si>
    <t>MATTICE,Kyle</t>
  </si>
  <si>
    <t xml:space="preserve">STEINER,Kaelam </t>
  </si>
  <si>
    <t>CLARKE,Ryan</t>
  </si>
  <si>
    <t>JOZO WIEDER</t>
  </si>
  <si>
    <t xml:space="preserve">CROSSAN,Liam </t>
  </si>
  <si>
    <t>CALEDON</t>
  </si>
  <si>
    <t xml:space="preserve">SMITH,Marcus </t>
  </si>
  <si>
    <t xml:space="preserve">KOCH,Tyler </t>
  </si>
  <si>
    <t>MILLER,Dax</t>
  </si>
  <si>
    <t xml:space="preserve">HARTMAN,Ethan </t>
  </si>
  <si>
    <t xml:space="preserve">WILLMOTT,Brayden </t>
  </si>
  <si>
    <t>RACE,Luca</t>
  </si>
  <si>
    <t>MCEWEN,Thomas</t>
  </si>
  <si>
    <t>JORDAN,Finn</t>
  </si>
  <si>
    <t xml:space="preserve">AUBRY,Shepherd </t>
  </si>
  <si>
    <t xml:space="preserve">SETTERINGTON,Tren </t>
  </si>
  <si>
    <t>CLARKE,Sean</t>
  </si>
  <si>
    <t xml:space="preserve">MURDY,Ethan </t>
  </si>
  <si>
    <t>MSLM</t>
  </si>
  <si>
    <t xml:space="preserve">GREGORY,Braydon </t>
  </si>
  <si>
    <t>Muskoka</t>
  </si>
  <si>
    <t>Timber Tour</t>
  </si>
  <si>
    <t>JANUARY 28 2017</t>
  </si>
  <si>
    <t xml:space="preserve">M </t>
  </si>
  <si>
    <t xml:space="preserve">Porter Maclennan, Noah </t>
  </si>
  <si>
    <t>JAN-28</t>
  </si>
  <si>
    <t>HP</t>
  </si>
  <si>
    <t>JAN-29</t>
  </si>
  <si>
    <t>ROSTYSLAV, Fedyna</t>
  </si>
  <si>
    <t>U24</t>
  </si>
  <si>
    <t>I do not belong to a club</t>
  </si>
  <si>
    <t>JANUARY 29 2017</t>
  </si>
  <si>
    <t xml:space="preserve">FREESTYLE  ONTARIO </t>
  </si>
  <si>
    <t>Noram</t>
  </si>
  <si>
    <t>Aspen</t>
  </si>
  <si>
    <t>Feb, 18 2017</t>
  </si>
  <si>
    <t>Big Air</t>
  </si>
  <si>
    <t>Feb, 16 2017</t>
  </si>
  <si>
    <t>KONDRIC,Bryn</t>
  </si>
  <si>
    <t>fORTUNE</t>
  </si>
  <si>
    <t>VIDALIN,Benjamin</t>
  </si>
  <si>
    <t>SAMHABER,Ryan</t>
  </si>
  <si>
    <t>EDWARDS,Sacha</t>
  </si>
  <si>
    <t>BENNER,Trevor</t>
  </si>
  <si>
    <t>CULLIGAN,Grant</t>
  </si>
  <si>
    <t>WOODWARD,Jamie</t>
  </si>
  <si>
    <t>SCHLEYER,Camden</t>
  </si>
  <si>
    <t>calabogie</t>
  </si>
  <si>
    <t>BREEDON,Scott</t>
  </si>
  <si>
    <t>u16</t>
  </si>
  <si>
    <t>aGENDA</t>
  </si>
  <si>
    <t>CAMPBELL,Liam</t>
  </si>
  <si>
    <t>CARROLL,Eric</t>
  </si>
  <si>
    <t>Devils glen</t>
  </si>
  <si>
    <t>DAVIES-KING,Kiera</t>
  </si>
  <si>
    <t>beaver</t>
  </si>
  <si>
    <t>COP</t>
  </si>
  <si>
    <t>TT Provincials</t>
  </si>
  <si>
    <t>Horseshoe</t>
  </si>
  <si>
    <t>feb-18</t>
  </si>
  <si>
    <t>feb16</t>
  </si>
  <si>
    <t>BA</t>
  </si>
  <si>
    <t>FEB 24</t>
  </si>
  <si>
    <t>Feb 26</t>
  </si>
  <si>
    <t>FEB 26</t>
  </si>
  <si>
    <t>Prov. Champs</t>
  </si>
  <si>
    <t>NorAm</t>
  </si>
  <si>
    <t>NORAM</t>
  </si>
  <si>
    <t>Mach 4 2017</t>
  </si>
  <si>
    <t>MAR 4</t>
  </si>
  <si>
    <t>NOTE: Weighting adjusted to 80% for qulifiers &amp; 90% for finals after competition was reviewed by the HPPC on March 8, 2017.
Only 2 of the top 30 ranked AFP male slopestyle athletes at the time of competition competed. A full NorAm weighting requires 3 of the top 30 AFP slopestyle male athletes to compete.</t>
  </si>
  <si>
    <t>Stoneham</t>
  </si>
  <si>
    <t>March 17 2017</t>
  </si>
  <si>
    <t>STONEHAM</t>
  </si>
  <si>
    <t>MAR 17</t>
  </si>
  <si>
    <t>MARCH 19 2017</t>
  </si>
  <si>
    <t>MAR 19</t>
  </si>
  <si>
    <t>StepUp</t>
  </si>
  <si>
    <t>Le Relais</t>
  </si>
  <si>
    <t>April 1</t>
  </si>
  <si>
    <t>JR NATS</t>
  </si>
  <si>
    <t>WHISTLER, BC</t>
  </si>
  <si>
    <t>APRIL 8 2017</t>
  </si>
  <si>
    <t>WHISTLER</t>
  </si>
  <si>
    <t>APRIL 7</t>
  </si>
  <si>
    <t>APRIL 8</t>
  </si>
  <si>
    <t>APRIL 9 2017</t>
  </si>
  <si>
    <t>9</t>
  </si>
  <si>
    <t>APRIL 9</t>
  </si>
  <si>
    <t>U10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</si>
</sst>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09]mmmm\ d\,\ yyyy;@"/>
    <numFmt numFmtId="165" formatCode="0.0%"/>
  </numFmts>
  <fonts count="23" x14ac:knownFonts="1">
    <font>
      <sz val="11"/>
      <color indexed="8"/>
      <name val="Helvetica Neue"/>
    </font>
    <font>
      <sz val="8"/>
      <name val="Helvetica Neue"/>
    </font>
    <font>
      <sz val="10"/>
      <name val="Calibri"/>
    </font>
    <font>
      <b/>
      <sz val="10"/>
      <name val="Calibri"/>
    </font>
    <font>
      <sz val="8"/>
      <color indexed="9"/>
      <name val="Tahoma"/>
    </font>
    <font>
      <sz val="8"/>
      <name val="Tahoma"/>
    </font>
    <font>
      <sz val="8"/>
      <color indexed="8"/>
      <name val="Tahoma"/>
    </font>
    <font>
      <sz val="8"/>
      <color indexed="14"/>
      <name val="Tahoma"/>
    </font>
    <font>
      <sz val="8"/>
      <color indexed="10"/>
      <name val="Tahoma"/>
    </font>
    <font>
      <sz val="6"/>
      <color indexed="9"/>
      <name val="Tahoma"/>
    </font>
    <font>
      <b/>
      <sz val="9"/>
      <color indexed="81"/>
      <name val="Helvetica Neue"/>
    </font>
    <font>
      <i/>
      <sz val="8"/>
      <name val="Tahoma"/>
    </font>
    <font>
      <sz val="10"/>
      <color rgb="FFE6E6E6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</font>
    <font>
      <b/>
      <sz val="10"/>
      <color rgb="FF000000"/>
      <name val="Calibri"/>
      <family val="2"/>
    </font>
    <font>
      <sz val="8"/>
      <color theme="0"/>
      <name val="Tahoma"/>
    </font>
    <font>
      <sz val="8"/>
      <color rgb="FF000000"/>
      <name val="Tahoma"/>
    </font>
    <font>
      <sz val="8"/>
      <color rgb="FF006600"/>
      <name val="Tahoma"/>
    </font>
    <font>
      <sz val="8"/>
      <color rgb="FFE6E6E6"/>
      <name val="Tahoma"/>
    </font>
    <font>
      <sz val="10"/>
      <color rgb="FF000000"/>
      <name val="Tahoma"/>
    </font>
    <font>
      <u/>
      <sz val="11"/>
      <color theme="10"/>
      <name val="Helvetica Neue"/>
    </font>
    <font>
      <u/>
      <sz val="11"/>
      <color theme="11"/>
      <name val="Helvetica Neue"/>
    </font>
  </fonts>
  <fills count="2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rgb="FFC4CFD6"/>
        <bgColor indexed="64"/>
      </patternFill>
    </fill>
    <fill>
      <patternFill patternType="solid">
        <fgColor rgb="FFC4CFD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BBCBDA"/>
        <bgColor indexed="64"/>
      </patternFill>
    </fill>
    <fill>
      <patternFill patternType="solid">
        <fgColor rgb="FFBBCBDA"/>
        <bgColor rgb="FF000000"/>
      </patternFill>
    </fill>
    <fill>
      <patternFill patternType="solid">
        <fgColor rgb="FFB7C4CD"/>
        <bgColor rgb="FF000000"/>
      </patternFill>
    </fill>
    <fill>
      <patternFill patternType="solid">
        <fgColor rgb="FFB7C4CD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2F77C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AEBFD1"/>
        <bgColor rgb="FF000000"/>
      </patternFill>
    </fill>
    <fill>
      <patternFill patternType="solid">
        <fgColor rgb="FFAEBFD1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CDCDCD"/>
      </right>
      <top/>
      <bottom style="thin">
        <color rgb="FFCDCDCD"/>
      </bottom>
      <diagonal/>
    </border>
    <border>
      <left/>
      <right style="thin">
        <color auto="1"/>
      </right>
      <top/>
      <bottom style="thin">
        <color rgb="FFCDCDCD"/>
      </bottom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/>
      <right/>
      <top/>
      <bottom style="thin">
        <color rgb="FFCDCDCD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CDCDCD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CDCDCD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rgb="FFCDCDCD"/>
      </bottom>
      <diagonal/>
    </border>
    <border>
      <left/>
      <right style="thin">
        <color rgb="FFCDCDCD"/>
      </right>
      <top style="thin">
        <color auto="1"/>
      </top>
      <bottom style="thin">
        <color rgb="FFCDCDCD"/>
      </bottom>
      <diagonal/>
    </border>
    <border>
      <left/>
      <right/>
      <top style="thin">
        <color auto="1"/>
      </top>
      <bottom style="thin">
        <color rgb="FFCDCDCD"/>
      </bottom>
      <diagonal/>
    </border>
    <border>
      <left/>
      <right style="thin">
        <color rgb="FFCDCDCD"/>
      </right>
      <top/>
      <bottom style="thin">
        <color auto="1"/>
      </bottom>
      <diagonal/>
    </border>
    <border>
      <left style="thin">
        <color auto="1"/>
      </left>
      <right style="thin">
        <color rgb="FFCDCDCD"/>
      </right>
      <top style="thin">
        <color auto="1"/>
      </top>
      <bottom/>
      <diagonal/>
    </border>
  </borders>
  <cellStyleXfs count="587">
    <xf numFmtId="0" fontId="0" fillId="0" borderId="0" applyNumberFormat="0" applyFill="0" applyBorder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</cellStyleXfs>
  <cellXfs count="403">
    <xf numFmtId="0" fontId="0" fillId="0" borderId="0" xfId="0" applyAlignment="1"/>
    <xf numFmtId="1" fontId="12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/>
    </xf>
    <xf numFmtId="1" fontId="2" fillId="3" borderId="0" xfId="0" applyNumberFormat="1" applyFont="1" applyFill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/>
    </xf>
    <xf numFmtId="2" fontId="13" fillId="3" borderId="33" xfId="0" applyNumberFormat="1" applyFont="1" applyFill="1" applyBorder="1" applyAlignment="1">
      <alignment horizontal="center" vertical="top"/>
    </xf>
    <xf numFmtId="1" fontId="13" fillId="3" borderId="34" xfId="0" applyNumberFormat="1" applyFont="1" applyFill="1" applyBorder="1" applyAlignment="1">
      <alignment horizontal="center" vertical="top"/>
    </xf>
    <xf numFmtId="2" fontId="13" fillId="3" borderId="35" xfId="0" applyNumberFormat="1" applyFont="1" applyFill="1" applyBorder="1" applyAlignment="1">
      <alignment horizontal="center" vertical="top"/>
    </xf>
    <xf numFmtId="1" fontId="4" fillId="0" borderId="0" xfId="0" applyNumberFormat="1" applyFont="1" applyAlignment="1"/>
    <xf numFmtId="1" fontId="4" fillId="0" borderId="0" xfId="0" applyNumberFormat="1" applyFont="1" applyAlignment="1">
      <alignment wrapText="1"/>
    </xf>
    <xf numFmtId="1" fontId="5" fillId="2" borderId="0" xfId="0" applyNumberFormat="1" applyFont="1" applyFill="1" applyBorder="1" applyAlignment="1">
      <alignment horizontal="right" wrapText="1"/>
    </xf>
    <xf numFmtId="1" fontId="16" fillId="5" borderId="1" xfId="0" applyNumberFormat="1" applyFont="1" applyFill="1" applyBorder="1" applyAlignment="1"/>
    <xf numFmtId="1" fontId="16" fillId="5" borderId="3" xfId="0" applyNumberFormat="1" applyFont="1" applyFill="1" applyBorder="1" applyAlignment="1"/>
    <xf numFmtId="1" fontId="16" fillId="5" borderId="2" xfId="0" applyNumberFormat="1" applyFont="1" applyFill="1" applyBorder="1" applyAlignment="1"/>
    <xf numFmtId="1" fontId="16" fillId="5" borderId="5" xfId="0" applyNumberFormat="1" applyFont="1" applyFill="1" applyBorder="1" applyAlignment="1">
      <alignment horizontal="center"/>
    </xf>
    <xf numFmtId="1" fontId="16" fillId="5" borderId="11" xfId="0" applyNumberFormat="1" applyFont="1" applyFill="1" applyBorder="1" applyAlignment="1">
      <alignment horizontal="centerContinuous"/>
    </xf>
    <xf numFmtId="1" fontId="16" fillId="5" borderId="0" xfId="0" applyNumberFormat="1" applyFont="1" applyFill="1" applyBorder="1" applyAlignment="1">
      <alignment horizontal="centerContinuous"/>
    </xf>
    <xf numFmtId="1" fontId="16" fillId="5" borderId="4" xfId="0" applyNumberFormat="1" applyFont="1" applyFill="1" applyBorder="1" applyAlignment="1">
      <alignment horizontal="center"/>
    </xf>
    <xf numFmtId="1" fontId="16" fillId="5" borderId="4" xfId="0" applyNumberFormat="1" applyFont="1" applyFill="1" applyBorder="1" applyAlignment="1">
      <alignment horizontal="centerContinuous"/>
    </xf>
    <xf numFmtId="1" fontId="16" fillId="5" borderId="11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right"/>
    </xf>
    <xf numFmtId="1" fontId="16" fillId="5" borderId="6" xfId="0" applyNumberFormat="1" applyFont="1" applyFill="1" applyBorder="1" applyAlignment="1"/>
    <xf numFmtId="1" fontId="16" fillId="5" borderId="8" xfId="0" applyNumberFormat="1" applyFont="1" applyFill="1" applyBorder="1" applyAlignment="1"/>
    <xf numFmtId="1" fontId="16" fillId="5" borderId="7" xfId="0" applyNumberFormat="1" applyFont="1" applyFill="1" applyBorder="1" applyAlignment="1"/>
    <xf numFmtId="1" fontId="16" fillId="5" borderId="12" xfId="0" applyNumberFormat="1" applyFont="1" applyFill="1" applyBorder="1" applyAlignment="1">
      <alignment horizontal="center"/>
    </xf>
    <xf numFmtId="1" fontId="16" fillId="5" borderId="0" xfId="0" applyNumberFormat="1" applyFont="1" applyFill="1" applyBorder="1" applyAlignment="1">
      <alignment horizontal="center"/>
    </xf>
    <xf numFmtId="0" fontId="17" fillId="7" borderId="17" xfId="0" applyFont="1" applyFill="1" applyBorder="1" applyAlignment="1"/>
    <xf numFmtId="1" fontId="4" fillId="0" borderId="9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/>
    <xf numFmtId="1" fontId="4" fillId="0" borderId="9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0" fontId="17" fillId="7" borderId="39" xfId="0" applyFont="1" applyFill="1" applyBorder="1" applyAlignment="1"/>
    <xf numFmtId="0" fontId="6" fillId="6" borderId="39" xfId="0" applyFont="1" applyFill="1" applyBorder="1" applyAlignment="1"/>
    <xf numFmtId="1" fontId="4" fillId="0" borderId="0" xfId="0" applyNumberFormat="1" applyFont="1" applyAlignment="1">
      <alignment horizontal="left"/>
    </xf>
    <xf numFmtId="49" fontId="4" fillId="0" borderId="19" xfId="0" applyNumberFormat="1" applyFont="1" applyFill="1" applyBorder="1" applyAlignment="1">
      <alignment horizontal="center" wrapText="1"/>
    </xf>
    <xf numFmtId="1" fontId="16" fillId="5" borderId="1" xfId="0" applyNumberFormat="1" applyFont="1" applyFill="1" applyBorder="1" applyAlignment="1">
      <alignment horizontal="left" wrapText="1"/>
    </xf>
    <xf numFmtId="1" fontId="16" fillId="5" borderId="3" xfId="0" applyNumberFormat="1" applyFont="1" applyFill="1" applyBorder="1" applyAlignment="1">
      <alignment horizontal="left" wrapText="1"/>
    </xf>
    <xf numFmtId="1" fontId="16" fillId="5" borderId="2" xfId="0" applyNumberFormat="1" applyFont="1" applyFill="1" applyBorder="1" applyAlignment="1">
      <alignment horizontal="left" wrapText="1"/>
    </xf>
    <xf numFmtId="1" fontId="16" fillId="5" borderId="17" xfId="0" applyNumberFormat="1" applyFont="1" applyFill="1" applyBorder="1" applyAlignment="1">
      <alignment horizontal="left" wrapText="1"/>
    </xf>
    <xf numFmtId="49" fontId="4" fillId="0" borderId="23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1" fontId="4" fillId="8" borderId="0" xfId="0" applyNumberFormat="1" applyFont="1" applyFill="1" applyAlignment="1"/>
    <xf numFmtId="1" fontId="4" fillId="8" borderId="15" xfId="0" applyNumberFormat="1" applyFont="1" applyFill="1" applyBorder="1" applyAlignment="1"/>
    <xf numFmtId="1" fontId="4" fillId="8" borderId="16" xfId="0" applyNumberFormat="1" applyFont="1" applyFill="1" applyBorder="1" applyAlignment="1"/>
    <xf numFmtId="0" fontId="6" fillId="8" borderId="0" xfId="0" applyFont="1" applyFill="1" applyAlignment="1"/>
    <xf numFmtId="1" fontId="4" fillId="8" borderId="0" xfId="0" applyNumberFormat="1" applyFont="1" applyFill="1" applyAlignment="1">
      <alignment wrapText="1"/>
    </xf>
    <xf numFmtId="1" fontId="18" fillId="8" borderId="0" xfId="0" applyNumberFormat="1" applyFont="1" applyFill="1" applyAlignment="1">
      <alignment wrapText="1"/>
    </xf>
    <xf numFmtId="1" fontId="7" fillId="5" borderId="17" xfId="0" applyNumberFormat="1" applyFont="1" applyFill="1" applyBorder="1" applyAlignment="1">
      <alignment horizontal="left" wrapText="1"/>
    </xf>
    <xf numFmtId="1" fontId="7" fillId="5" borderId="10" xfId="0" applyNumberFormat="1" applyFont="1" applyFill="1" applyBorder="1" applyAlignment="1">
      <alignment horizontal="left" wrapText="1"/>
    </xf>
    <xf numFmtId="1" fontId="7" fillId="5" borderId="13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1" fontId="4" fillId="5" borderId="4" xfId="0" applyNumberFormat="1" applyFont="1" applyFill="1" applyBorder="1" applyAlignment="1"/>
    <xf numFmtId="1" fontId="4" fillId="5" borderId="11" xfId="0" applyNumberFormat="1" applyFont="1" applyFill="1" applyBorder="1" applyAlignment="1"/>
    <xf numFmtId="1" fontId="4" fillId="5" borderId="5" xfId="0" applyNumberFormat="1" applyFont="1" applyFill="1" applyBorder="1" applyAlignment="1"/>
    <xf numFmtId="0" fontId="6" fillId="0" borderId="0" xfId="0" applyFont="1" applyAlignment="1"/>
    <xf numFmtId="1" fontId="4" fillId="5" borderId="7" xfId="0" applyNumberFormat="1" applyFont="1" applyFill="1" applyBorder="1" applyAlignment="1"/>
    <xf numFmtId="1" fontId="4" fillId="5" borderId="6" xfId="0" applyNumberFormat="1" applyFont="1" applyFill="1" applyBorder="1" applyAlignment="1"/>
    <xf numFmtId="1" fontId="4" fillId="5" borderId="12" xfId="0" applyNumberFormat="1" applyFont="1" applyFill="1" applyBorder="1" applyAlignment="1"/>
    <xf numFmtId="1" fontId="4" fillId="5" borderId="8" xfId="0" applyNumberFormat="1" applyFont="1" applyFill="1" applyBorder="1" applyAlignment="1"/>
    <xf numFmtId="0" fontId="6" fillId="0" borderId="0" xfId="0" applyFont="1" applyAlignment="1">
      <alignment horizontal="right"/>
    </xf>
    <xf numFmtId="0" fontId="5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3" borderId="0" xfId="0" applyNumberFormat="1" applyFont="1" applyFill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8" xfId="0" applyFont="1" applyFill="1" applyBorder="1" applyAlignment="1">
      <alignment horizontal="center"/>
    </xf>
    <xf numFmtId="1" fontId="19" fillId="0" borderId="0" xfId="0" applyNumberFormat="1" applyFont="1" applyAlignment="1">
      <alignment horizontal="left"/>
    </xf>
    <xf numFmtId="1" fontId="17" fillId="0" borderId="1" xfId="0" applyNumberFormat="1" applyFont="1" applyBorder="1" applyAlignment="1">
      <alignment horizontal="left"/>
    </xf>
    <xf numFmtId="1" fontId="17" fillId="0" borderId="2" xfId="0" applyNumberFormat="1" applyFont="1" applyBorder="1" applyAlignment="1">
      <alignment horizontal="left"/>
    </xf>
    <xf numFmtId="1" fontId="17" fillId="0" borderId="3" xfId="0" applyNumberFormat="1" applyFont="1" applyBorder="1" applyAlignment="1">
      <alignment horizontal="left"/>
    </xf>
    <xf numFmtId="49" fontId="17" fillId="9" borderId="2" xfId="0" applyNumberFormat="1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9" fontId="17" fillId="9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9" fontId="17" fillId="9" borderId="0" xfId="0" applyNumberFormat="1" applyFont="1" applyFill="1" applyAlignment="1">
      <alignment horizontal="center"/>
    </xf>
    <xf numFmtId="49" fontId="17" fillId="9" borderId="5" xfId="0" applyNumberFormat="1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/>
    </xf>
    <xf numFmtId="2" fontId="17" fillId="9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17" fillId="9" borderId="8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1" fontId="17" fillId="9" borderId="12" xfId="0" applyNumberFormat="1" applyFont="1" applyFill="1" applyBorder="1" applyAlignment="1">
      <alignment horizontal="center"/>
    </xf>
    <xf numFmtId="1" fontId="17" fillId="9" borderId="7" xfId="0" applyNumberFormat="1" applyFont="1" applyFill="1" applyBorder="1" applyAlignment="1">
      <alignment horizontal="center"/>
    </xf>
    <xf numFmtId="49" fontId="17" fillId="9" borderId="7" xfId="0" applyNumberFormat="1" applyFont="1" applyFill="1" applyBorder="1" applyAlignment="1">
      <alignment horizontal="center" wrapText="1"/>
    </xf>
    <xf numFmtId="1" fontId="5" fillId="9" borderId="7" xfId="0" applyNumberFormat="1" applyFont="1" applyFill="1" applyBorder="1" applyAlignment="1">
      <alignment horizontal="center"/>
    </xf>
    <xf numFmtId="2" fontId="17" fillId="3" borderId="35" xfId="0" applyNumberFormat="1" applyFont="1" applyFill="1" applyBorder="1" applyAlignment="1">
      <alignment horizontal="center"/>
    </xf>
    <xf numFmtId="1" fontId="17" fillId="3" borderId="34" xfId="0" applyNumberFormat="1" applyFont="1" applyFill="1" applyBorder="1" applyAlignment="1">
      <alignment horizontal="center"/>
    </xf>
    <xf numFmtId="1" fontId="17" fillId="7" borderId="36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2" fontId="17" fillId="3" borderId="33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7" fillId="10" borderId="37" xfId="0" applyFont="1" applyFill="1" applyBorder="1" applyAlignment="1"/>
    <xf numFmtId="0" fontId="5" fillId="10" borderId="37" xfId="0" applyFont="1" applyFill="1" applyBorder="1" applyAlignment="1">
      <alignment horizontal="left"/>
    </xf>
    <xf numFmtId="0" fontId="17" fillId="10" borderId="12" xfId="0" applyFont="1" applyFill="1" applyBorder="1" applyAlignment="1"/>
    <xf numFmtId="0" fontId="5" fillId="10" borderId="12" xfId="0" applyFont="1" applyFill="1" applyBorder="1" applyAlignment="1">
      <alignment horizontal="left"/>
    </xf>
    <xf numFmtId="0" fontId="17" fillId="10" borderId="9" xfId="0" applyFont="1" applyFill="1" applyBorder="1" applyAlignment="1"/>
    <xf numFmtId="0" fontId="5" fillId="10" borderId="9" xfId="0" applyFont="1" applyFill="1" applyBorder="1" applyAlignment="1">
      <alignment horizontal="left"/>
    </xf>
    <xf numFmtId="1" fontId="17" fillId="10" borderId="36" xfId="0" applyNumberFormat="1" applyFont="1" applyFill="1" applyBorder="1" applyAlignment="1">
      <alignment horizontal="center"/>
    </xf>
    <xf numFmtId="0" fontId="5" fillId="10" borderId="38" xfId="0" applyFont="1" applyFill="1" applyBorder="1" applyAlignment="1">
      <alignment horizontal="left"/>
    </xf>
    <xf numFmtId="2" fontId="17" fillId="3" borderId="33" xfId="0" applyNumberFormat="1" applyFont="1" applyFill="1" applyBorder="1" applyAlignment="1">
      <alignment horizontal="center"/>
    </xf>
    <xf numFmtId="2" fontId="17" fillId="3" borderId="35" xfId="0" applyNumberFormat="1" applyFont="1" applyFill="1" applyBorder="1" applyAlignment="1">
      <alignment horizontal="center"/>
    </xf>
    <xf numFmtId="0" fontId="17" fillId="10" borderId="39" xfId="0" applyFont="1" applyFill="1" applyBorder="1" applyAlignment="1"/>
    <xf numFmtId="0" fontId="6" fillId="11" borderId="12" xfId="0" applyFont="1" applyFill="1" applyBorder="1" applyAlignment="1"/>
    <xf numFmtId="49" fontId="9" fillId="0" borderId="21" xfId="0" applyNumberFormat="1" applyFont="1" applyFill="1" applyBorder="1" applyAlignment="1">
      <alignment horizontal="center" wrapText="1"/>
    </xf>
    <xf numFmtId="1" fontId="4" fillId="0" borderId="30" xfId="0" applyNumberFormat="1" applyFont="1" applyFill="1" applyBorder="1" applyAlignment="1"/>
    <xf numFmtId="1" fontId="4" fillId="0" borderId="31" xfId="0" applyNumberFormat="1" applyFont="1" applyFill="1" applyBorder="1" applyAlignment="1"/>
    <xf numFmtId="0" fontId="5" fillId="10" borderId="9" xfId="0" applyFont="1" applyFill="1" applyBorder="1" applyAlignment="1">
      <alignment horizontal="left"/>
    </xf>
    <xf numFmtId="0" fontId="17" fillId="10" borderId="37" xfId="0" applyFont="1" applyFill="1" applyBorder="1" applyAlignment="1"/>
    <xf numFmtId="0" fontId="5" fillId="10" borderId="37" xfId="0" applyFont="1" applyFill="1" applyBorder="1" applyAlignment="1">
      <alignment horizontal="left"/>
    </xf>
    <xf numFmtId="0" fontId="17" fillId="10" borderId="12" xfId="0" applyFont="1" applyFill="1" applyBorder="1" applyAlignment="1"/>
    <xf numFmtId="0" fontId="5" fillId="10" borderId="12" xfId="0" applyFont="1" applyFill="1" applyBorder="1" applyAlignment="1">
      <alignment horizontal="left"/>
    </xf>
    <xf numFmtId="0" fontId="17" fillId="10" borderId="38" xfId="0" applyFont="1" applyFill="1" applyBorder="1" applyAlignment="1"/>
    <xf numFmtId="0" fontId="17" fillId="10" borderId="9" xfId="0" applyFont="1" applyFill="1" applyBorder="1" applyAlignment="1"/>
    <xf numFmtId="1" fontId="17" fillId="10" borderId="36" xfId="0" applyNumberFormat="1" applyFont="1" applyFill="1" applyBorder="1" applyAlignment="1">
      <alignment horizontal="center"/>
    </xf>
    <xf numFmtId="2" fontId="17" fillId="3" borderId="33" xfId="0" applyNumberFormat="1" applyFont="1" applyFill="1" applyBorder="1" applyAlignment="1">
      <alignment horizontal="center"/>
    </xf>
    <xf numFmtId="2" fontId="17" fillId="3" borderId="35" xfId="0" applyNumberFormat="1" applyFont="1" applyFill="1" applyBorder="1" applyAlignment="1">
      <alignment horizontal="center"/>
    </xf>
    <xf numFmtId="1" fontId="4" fillId="8" borderId="30" xfId="0" applyNumberFormat="1" applyFont="1" applyFill="1" applyBorder="1" applyAlignment="1"/>
    <xf numFmtId="1" fontId="4" fillId="8" borderId="31" xfId="0" applyNumberFormat="1" applyFont="1" applyFill="1" applyBorder="1" applyAlignment="1"/>
    <xf numFmtId="0" fontId="17" fillId="10" borderId="17" xfId="0" applyFont="1" applyFill="1" applyBorder="1" applyAlignment="1"/>
    <xf numFmtId="1" fontId="4" fillId="11" borderId="9" xfId="0" applyNumberFormat="1" applyFont="1" applyFill="1" applyBorder="1" applyAlignment="1">
      <alignment horizontal="right"/>
    </xf>
    <xf numFmtId="0" fontId="17" fillId="10" borderId="39" xfId="0" applyFont="1" applyFill="1" applyBorder="1" applyAlignment="1"/>
    <xf numFmtId="0" fontId="5" fillId="10" borderId="39" xfId="0" applyFont="1" applyFill="1" applyBorder="1" applyAlignment="1">
      <alignment horizontal="left"/>
    </xf>
    <xf numFmtId="0" fontId="5" fillId="10" borderId="37" xfId="0" applyFont="1" applyFill="1" applyBorder="1" applyAlignment="1">
      <alignment horizontal="left"/>
    </xf>
    <xf numFmtId="0" fontId="17" fillId="10" borderId="37" xfId="0" applyFont="1" applyFill="1" applyBorder="1" applyAlignment="1"/>
    <xf numFmtId="0" fontId="17" fillId="10" borderId="12" xfId="0" applyFont="1" applyFill="1" applyBorder="1" applyAlignment="1"/>
    <xf numFmtId="0" fontId="5" fillId="10" borderId="12" xfId="0" applyFont="1" applyFill="1" applyBorder="1" applyAlignment="1">
      <alignment horizontal="left"/>
    </xf>
    <xf numFmtId="0" fontId="6" fillId="11" borderId="12" xfId="0" applyFont="1" applyFill="1" applyBorder="1" applyAlignment="1"/>
    <xf numFmtId="0" fontId="17" fillId="10" borderId="9" xfId="0" applyFont="1" applyFill="1" applyBorder="1" applyAlignment="1"/>
    <xf numFmtId="0" fontId="5" fillId="10" borderId="9" xfId="0" applyFont="1" applyFill="1" applyBorder="1" applyAlignment="1">
      <alignment horizontal="left"/>
    </xf>
    <xf numFmtId="0" fontId="4" fillId="11" borderId="7" xfId="0" applyNumberFormat="1" applyFont="1" applyFill="1" applyBorder="1" applyAlignment="1">
      <alignment horizontal="center"/>
    </xf>
    <xf numFmtId="0" fontId="4" fillId="11" borderId="12" xfId="0" applyNumberFormat="1" applyFont="1" applyFill="1" applyBorder="1" applyAlignment="1">
      <alignment horizontal="center"/>
    </xf>
    <xf numFmtId="2" fontId="17" fillId="0" borderId="3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17" fillId="3" borderId="5" xfId="0" applyNumberFormat="1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1" fontId="13" fillId="12" borderId="1" xfId="0" applyNumberFormat="1" applyFont="1" applyFill="1" applyBorder="1" applyAlignment="1">
      <alignment horizontal="left"/>
    </xf>
    <xf numFmtId="1" fontId="13" fillId="12" borderId="3" xfId="0" applyNumberFormat="1" applyFont="1" applyFill="1" applyBorder="1" applyAlignment="1">
      <alignment horizontal="left"/>
    </xf>
    <xf numFmtId="49" fontId="15" fillId="13" borderId="2" xfId="0" applyNumberFormat="1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/>
    </xf>
    <xf numFmtId="9" fontId="13" fillId="13" borderId="4" xfId="0" applyNumberFormat="1" applyFont="1" applyFill="1" applyBorder="1" applyAlignment="1">
      <alignment horizontal="center"/>
    </xf>
    <xf numFmtId="9" fontId="13" fillId="13" borderId="0" xfId="0" applyNumberFormat="1" applyFont="1" applyFill="1" applyAlignment="1">
      <alignment horizontal="center"/>
    </xf>
    <xf numFmtId="49" fontId="15" fillId="13" borderId="5" xfId="0" applyNumberFormat="1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/>
    </xf>
    <xf numFmtId="2" fontId="13" fillId="13" borderId="6" xfId="0" applyNumberFormat="1" applyFont="1" applyFill="1" applyBorder="1" applyAlignment="1">
      <alignment horizontal="center"/>
    </xf>
    <xf numFmtId="2" fontId="13" fillId="13" borderId="8" xfId="0" applyNumberFormat="1" applyFont="1" applyFill="1" applyBorder="1" applyAlignment="1">
      <alignment horizontal="center"/>
    </xf>
    <xf numFmtId="1" fontId="13" fillId="13" borderId="12" xfId="0" applyNumberFormat="1" applyFont="1" applyFill="1" applyBorder="1" applyAlignment="1">
      <alignment horizontal="center"/>
    </xf>
    <xf numFmtId="1" fontId="13" fillId="13" borderId="7" xfId="0" applyNumberFormat="1" applyFont="1" applyFill="1" applyBorder="1" applyAlignment="1">
      <alignment horizontal="center"/>
    </xf>
    <xf numFmtId="49" fontId="15" fillId="13" borderId="7" xfId="0" applyNumberFormat="1" applyFont="1" applyFill="1" applyBorder="1" applyAlignment="1">
      <alignment horizontal="center" vertical="center" wrapText="1"/>
    </xf>
    <xf numFmtId="1" fontId="2" fillId="13" borderId="7" xfId="0" applyNumberFormat="1" applyFont="1" applyFill="1" applyBorder="1" applyAlignment="1">
      <alignment horizontal="center"/>
    </xf>
    <xf numFmtId="1" fontId="13" fillId="8" borderId="2" xfId="0" applyNumberFormat="1" applyFont="1" applyFill="1" applyBorder="1" applyAlignment="1">
      <alignment horizontal="left"/>
    </xf>
    <xf numFmtId="0" fontId="2" fillId="8" borderId="5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left"/>
    </xf>
    <xf numFmtId="0" fontId="5" fillId="14" borderId="12" xfId="0" applyFont="1" applyFill="1" applyBorder="1" applyAlignment="1">
      <alignment horizontal="left"/>
    </xf>
    <xf numFmtId="0" fontId="5" fillId="15" borderId="12" xfId="0" applyFont="1" applyFill="1" applyBorder="1" applyAlignment="1">
      <alignment horizontal="left"/>
    </xf>
    <xf numFmtId="0" fontId="17" fillId="15" borderId="12" xfId="0" applyFont="1" applyFill="1" applyBorder="1" applyAlignment="1"/>
    <xf numFmtId="0" fontId="17" fillId="15" borderId="9" xfId="0" applyFont="1" applyFill="1" applyBorder="1" applyAlignment="1"/>
    <xf numFmtId="0" fontId="5" fillId="15" borderId="9" xfId="0" applyFont="1" applyFill="1" applyBorder="1" applyAlignment="1">
      <alignment horizontal="left"/>
    </xf>
    <xf numFmtId="0" fontId="17" fillId="15" borderId="9" xfId="0" applyFont="1" applyFill="1" applyBorder="1" applyAlignment="1">
      <alignment horizontal="left"/>
    </xf>
    <xf numFmtId="0" fontId="5" fillId="14" borderId="39" xfId="0" applyFont="1" applyFill="1" applyBorder="1" applyAlignment="1">
      <alignment horizontal="left"/>
    </xf>
    <xf numFmtId="0" fontId="17" fillId="15" borderId="32" xfId="0" applyFont="1" applyFill="1" applyBorder="1" applyAlignment="1">
      <alignment horizontal="left"/>
    </xf>
    <xf numFmtId="0" fontId="5" fillId="2" borderId="33" xfId="0" applyFont="1" applyFill="1" applyBorder="1" applyAlignment="1">
      <alignment horizontal="center"/>
    </xf>
    <xf numFmtId="2" fontId="17" fillId="3" borderId="40" xfId="0" applyNumberFormat="1" applyFont="1" applyFill="1" applyBorder="1" applyAlignment="1">
      <alignment horizontal="center"/>
    </xf>
    <xf numFmtId="2" fontId="17" fillId="3" borderId="35" xfId="0" applyNumberFormat="1" applyFont="1" applyFill="1" applyBorder="1" applyAlignment="1">
      <alignment horizontal="center"/>
    </xf>
    <xf numFmtId="2" fontId="17" fillId="3" borderId="33" xfId="0" applyNumberFormat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" fontId="17" fillId="7" borderId="36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15" borderId="17" xfId="0" applyFont="1" applyFill="1" applyBorder="1" applyAlignment="1"/>
    <xf numFmtId="0" fontId="17" fillId="16" borderId="17" xfId="0" applyFont="1" applyFill="1" applyBorder="1" applyAlignment="1"/>
    <xf numFmtId="0" fontId="17" fillId="16" borderId="39" xfId="0" applyFont="1" applyFill="1" applyBorder="1" applyAlignment="1"/>
    <xf numFmtId="0" fontId="5" fillId="17" borderId="39" xfId="0" applyFont="1" applyFill="1" applyBorder="1" applyAlignment="1">
      <alignment horizontal="left"/>
    </xf>
    <xf numFmtId="0" fontId="5" fillId="16" borderId="39" xfId="0" applyFont="1" applyFill="1" applyBorder="1" applyAlignment="1">
      <alignment horizontal="left"/>
    </xf>
    <xf numFmtId="0" fontId="17" fillId="16" borderId="37" xfId="0" applyFont="1" applyFill="1" applyBorder="1" applyAlignment="1"/>
    <xf numFmtId="0" fontId="6" fillId="17" borderId="37" xfId="0" applyFont="1" applyFill="1" applyBorder="1" applyAlignment="1"/>
    <xf numFmtId="0" fontId="5" fillId="16" borderId="37" xfId="0" applyFont="1" applyFill="1" applyBorder="1" applyAlignment="1">
      <alignment horizontal="left"/>
    </xf>
    <xf numFmtId="0" fontId="17" fillId="16" borderId="12" xfId="0" applyFont="1" applyFill="1" applyBorder="1" applyAlignment="1"/>
    <xf numFmtId="0" fontId="5" fillId="16" borderId="12" xfId="0" applyFont="1" applyFill="1" applyBorder="1" applyAlignment="1">
      <alignment horizontal="left"/>
    </xf>
    <xf numFmtId="0" fontId="6" fillId="17" borderId="12" xfId="0" applyFont="1" applyFill="1" applyBorder="1" applyAlignment="1"/>
    <xf numFmtId="0" fontId="5" fillId="16" borderId="11" xfId="0" applyFont="1" applyFill="1" applyBorder="1" applyAlignment="1">
      <alignment horizontal="left"/>
    </xf>
    <xf numFmtId="0" fontId="17" fillId="16" borderId="9" xfId="0" applyFont="1" applyFill="1" applyBorder="1" applyAlignment="1"/>
    <xf numFmtId="0" fontId="5" fillId="16" borderId="9" xfId="0" applyFont="1" applyFill="1" applyBorder="1" applyAlignment="1">
      <alignment horizontal="left"/>
    </xf>
    <xf numFmtId="0" fontId="17" fillId="16" borderId="9" xfId="0" applyFont="1" applyFill="1" applyBorder="1" applyAlignment="1">
      <alignment horizontal="left"/>
    </xf>
    <xf numFmtId="0" fontId="17" fillId="16" borderId="32" xfId="0" applyFont="1" applyFill="1" applyBorder="1" applyAlignment="1">
      <alignment horizontal="left"/>
    </xf>
    <xf numFmtId="0" fontId="17" fillId="16" borderId="12" xfId="0" applyFont="1" applyFill="1" applyBorder="1" applyAlignment="1">
      <alignment horizontal="left"/>
    </xf>
    <xf numFmtId="0" fontId="17" fillId="8" borderId="12" xfId="0" applyFont="1" applyFill="1" applyBorder="1" applyAlignment="1">
      <alignment horizontal="center"/>
    </xf>
    <xf numFmtId="1" fontId="13" fillId="15" borderId="36" xfId="0" applyNumberFormat="1" applyFont="1" applyFill="1" applyBorder="1" applyAlignment="1">
      <alignment horizontal="center" vertical="top"/>
    </xf>
    <xf numFmtId="0" fontId="17" fillId="15" borderId="39" xfId="0" applyFont="1" applyFill="1" applyBorder="1" applyAlignment="1"/>
    <xf numFmtId="0" fontId="5" fillId="15" borderId="39" xfId="0" applyFont="1" applyFill="1" applyBorder="1" applyAlignment="1">
      <alignment horizontal="left"/>
    </xf>
    <xf numFmtId="0" fontId="6" fillId="14" borderId="39" xfId="0" applyFont="1" applyFill="1" applyBorder="1" applyAlignment="1"/>
    <xf numFmtId="0" fontId="5" fillId="15" borderId="37" xfId="0" applyFont="1" applyFill="1" applyBorder="1" applyAlignment="1">
      <alignment horizontal="left"/>
    </xf>
    <xf numFmtId="0" fontId="17" fillId="15" borderId="37" xfId="0" applyFont="1" applyFill="1" applyBorder="1" applyAlignment="1"/>
    <xf numFmtId="0" fontId="6" fillId="14" borderId="12" xfId="0" applyFont="1" applyFill="1" applyBorder="1" applyAlignment="1"/>
    <xf numFmtId="0" fontId="2" fillId="15" borderId="12" xfId="0" applyFont="1" applyFill="1" applyBorder="1" applyAlignment="1">
      <alignment horizontal="left"/>
    </xf>
    <xf numFmtId="0" fontId="17" fillId="15" borderId="11" xfId="0" applyFont="1" applyFill="1" applyBorder="1" applyAlignment="1"/>
    <xf numFmtId="2" fontId="13" fillId="3" borderId="35" xfId="0" applyNumberFormat="1" applyFont="1" applyFill="1" applyBorder="1" applyAlignment="1">
      <alignment horizontal="center" vertical="top"/>
    </xf>
    <xf numFmtId="2" fontId="13" fillId="3" borderId="33" xfId="0" applyNumberFormat="1" applyFont="1" applyFill="1" applyBorder="1" applyAlignment="1">
      <alignment horizontal="center" vertical="top"/>
    </xf>
    <xf numFmtId="1" fontId="13" fillId="3" borderId="34" xfId="0" applyNumberFormat="1" applyFont="1" applyFill="1" applyBorder="1" applyAlignment="1">
      <alignment horizontal="center" vertical="top"/>
    </xf>
    <xf numFmtId="1" fontId="13" fillId="15" borderId="36" xfId="0" applyNumberFormat="1" applyFont="1" applyFill="1" applyBorder="1" applyAlignment="1">
      <alignment horizontal="center" vertical="top"/>
    </xf>
    <xf numFmtId="1" fontId="20" fillId="3" borderId="34" xfId="0" applyNumberFormat="1" applyFont="1" applyFill="1" applyBorder="1" applyAlignment="1">
      <alignment horizontal="center"/>
    </xf>
    <xf numFmtId="1" fontId="20" fillId="3" borderId="34" xfId="0" applyNumberFormat="1" applyFont="1" applyFill="1" applyBorder="1" applyAlignment="1">
      <alignment horizontal="center"/>
    </xf>
    <xf numFmtId="0" fontId="17" fillId="16" borderId="39" xfId="0" applyFont="1" applyFill="1" applyBorder="1" applyAlignment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18" borderId="0" xfId="0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18" borderId="8" xfId="0" applyFont="1" applyFill="1" applyBorder="1" applyAlignment="1">
      <alignment horizontal="left"/>
    </xf>
    <xf numFmtId="0" fontId="5" fillId="18" borderId="0" xfId="0" applyFont="1" applyFill="1" applyAlignment="1">
      <alignment horizontal="left"/>
    </xf>
    <xf numFmtId="1" fontId="8" fillId="8" borderId="0" xfId="0" applyNumberFormat="1" applyFont="1" applyFill="1" applyBorder="1" applyAlignment="1">
      <alignment horizontal="left"/>
    </xf>
    <xf numFmtId="1" fontId="8" fillId="8" borderId="0" xfId="0" applyNumberFormat="1" applyFont="1" applyFill="1" applyBorder="1" applyAlignment="1">
      <alignment horizontal="center"/>
    </xf>
    <xf numFmtId="0" fontId="5" fillId="18" borderId="8" xfId="0" applyFont="1" applyFill="1" applyBorder="1" applyAlignment="1">
      <alignment horizontal="center"/>
    </xf>
    <xf numFmtId="1" fontId="19" fillId="8" borderId="0" xfId="0" applyNumberFormat="1" applyFont="1" applyFill="1" applyAlignment="1">
      <alignment horizontal="left"/>
    </xf>
    <xf numFmtId="165" fontId="17" fillId="9" borderId="0" xfId="0" applyNumberFormat="1" applyFont="1" applyFill="1" applyAlignment="1">
      <alignment horizontal="center"/>
    </xf>
    <xf numFmtId="0" fontId="5" fillId="7" borderId="5" xfId="0" applyFont="1" applyFill="1" applyBorder="1" applyAlignment="1">
      <alignment horizontal="center"/>
    </xf>
    <xf numFmtId="1" fontId="5" fillId="7" borderId="7" xfId="0" applyNumberFormat="1" applyFont="1" applyFill="1" applyBorder="1" applyAlignment="1">
      <alignment horizontal="center"/>
    </xf>
    <xf numFmtId="0" fontId="17" fillId="7" borderId="14" xfId="0" applyFont="1" applyFill="1" applyBorder="1" applyAlignment="1"/>
    <xf numFmtId="0" fontId="4" fillId="11" borderId="9" xfId="0" applyNumberFormat="1" applyFont="1" applyFill="1" applyBorder="1" applyAlignment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18" borderId="0" xfId="0" applyFont="1" applyFill="1" applyAlignment="1">
      <alignment horizontal="center"/>
    </xf>
    <xf numFmtId="1" fontId="17" fillId="7" borderId="0" xfId="0" applyNumberFormat="1" applyFont="1" applyFill="1" applyBorder="1" applyAlignment="1">
      <alignment horizontal="center"/>
    </xf>
    <xf numFmtId="1" fontId="17" fillId="3" borderId="9" xfId="0" applyNumberFormat="1" applyFont="1" applyFill="1" applyBorder="1" applyAlignment="1">
      <alignment horizontal="center"/>
    </xf>
    <xf numFmtId="1" fontId="17" fillId="7" borderId="9" xfId="0" applyNumberFormat="1" applyFont="1" applyFill="1" applyBorder="1" applyAlignment="1">
      <alignment horizontal="center"/>
    </xf>
    <xf numFmtId="0" fontId="5" fillId="19" borderId="9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18" borderId="0" xfId="0" applyFont="1" applyFill="1" applyAlignment="1">
      <alignment horizontal="center"/>
    </xf>
    <xf numFmtId="1" fontId="5" fillId="18" borderId="0" xfId="0" applyNumberFormat="1" applyFont="1" applyFill="1" applyAlignment="1">
      <alignment horizontal="center"/>
    </xf>
    <xf numFmtId="164" fontId="5" fillId="18" borderId="10" xfId="0" applyNumberFormat="1" applyFont="1" applyFill="1" applyBorder="1" applyAlignment="1">
      <alignment horizontal="left"/>
    </xf>
    <xf numFmtId="0" fontId="5" fillId="19" borderId="39" xfId="0" applyFont="1" applyFill="1" applyBorder="1" applyAlignment="1">
      <alignment horizontal="left"/>
    </xf>
    <xf numFmtId="0" fontId="5" fillId="19" borderId="37" xfId="0" applyFont="1" applyFill="1" applyBorder="1" applyAlignment="1">
      <alignment horizontal="left"/>
    </xf>
    <xf numFmtId="0" fontId="5" fillId="19" borderId="12" xfId="0" applyFont="1" applyFill="1" applyBorder="1" applyAlignment="1">
      <alignment horizontal="left"/>
    </xf>
    <xf numFmtId="2" fontId="17" fillId="4" borderId="6" xfId="0" applyNumberFormat="1" applyFont="1" applyFill="1" applyBorder="1" applyAlignment="1">
      <alignment horizontal="center"/>
    </xf>
    <xf numFmtId="1" fontId="17" fillId="4" borderId="36" xfId="0" applyNumberFormat="1" applyFont="1" applyFill="1" applyBorder="1" applyAlignment="1">
      <alignment horizontal="center"/>
    </xf>
    <xf numFmtId="1" fontId="17" fillId="4" borderId="34" xfId="0" applyNumberFormat="1" applyFont="1" applyFill="1" applyBorder="1" applyAlignment="1">
      <alignment horizontal="center"/>
    </xf>
    <xf numFmtId="2" fontId="17" fillId="20" borderId="8" xfId="0" applyNumberFormat="1" applyFont="1" applyFill="1" applyBorder="1" applyAlignment="1">
      <alignment horizontal="center"/>
    </xf>
    <xf numFmtId="165" fontId="17" fillId="4" borderId="0" xfId="0" applyNumberFormat="1" applyFont="1" applyFill="1" applyAlignment="1">
      <alignment horizontal="center"/>
    </xf>
    <xf numFmtId="2" fontId="17" fillId="0" borderId="33" xfId="0" applyNumberFormat="1" applyFont="1" applyFill="1" applyBorder="1" applyAlignment="1">
      <alignment horizontal="center"/>
    </xf>
    <xf numFmtId="0" fontId="6" fillId="19" borderId="12" xfId="0" applyFont="1" applyFill="1" applyBorder="1" applyAlignment="1"/>
    <xf numFmtId="2" fontId="17" fillId="3" borderId="33" xfId="0" applyNumberFormat="1" applyFont="1" applyFill="1" applyBorder="1" applyAlignment="1">
      <alignment horizontal="center"/>
    </xf>
    <xf numFmtId="1" fontId="17" fillId="3" borderId="34" xfId="0" applyNumberFormat="1" applyFont="1" applyFill="1" applyBorder="1" applyAlignment="1">
      <alignment horizontal="center"/>
    </xf>
    <xf numFmtId="2" fontId="17" fillId="3" borderId="35" xfId="0" applyNumberFormat="1" applyFont="1" applyFill="1" applyBorder="1" applyAlignment="1">
      <alignment horizontal="center"/>
    </xf>
    <xf numFmtId="2" fontId="17" fillId="0" borderId="9" xfId="0" applyNumberFormat="1" applyFont="1" applyFill="1" applyBorder="1" applyAlignment="1">
      <alignment horizontal="center"/>
    </xf>
    <xf numFmtId="1" fontId="17" fillId="7" borderId="36" xfId="0" applyNumberFormat="1" applyFont="1" applyFill="1" applyBorder="1" applyAlignment="1">
      <alignment horizontal="center"/>
    </xf>
    <xf numFmtId="2" fontId="17" fillId="0" borderId="33" xfId="0" applyNumberFormat="1" applyFont="1" applyFill="1" applyBorder="1" applyAlignment="1">
      <alignment horizontal="center"/>
    </xf>
    <xf numFmtId="0" fontId="5" fillId="19" borderId="38" xfId="0" applyFont="1" applyFill="1" applyBorder="1" applyAlignment="1">
      <alignment horizontal="left"/>
    </xf>
    <xf numFmtId="0" fontId="5" fillId="19" borderId="17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2" fontId="17" fillId="0" borderId="35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2" fontId="17" fillId="0" borderId="4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19" borderId="37" xfId="0" applyFont="1" applyFill="1" applyBorder="1" applyAlignment="1"/>
    <xf numFmtId="49" fontId="9" fillId="0" borderId="22" xfId="0" applyNumberFormat="1" applyFont="1" applyFill="1" applyBorder="1" applyAlignment="1">
      <alignment horizontal="center" wrapText="1"/>
    </xf>
    <xf numFmtId="0" fontId="6" fillId="11" borderId="39" xfId="0" applyFont="1" applyFill="1" applyBorder="1" applyAlignment="1"/>
    <xf numFmtId="2" fontId="17" fillId="3" borderId="33" xfId="0" applyNumberFormat="1" applyFont="1" applyFill="1" applyBorder="1" applyAlignment="1">
      <alignment horizontal="center"/>
    </xf>
    <xf numFmtId="2" fontId="17" fillId="3" borderId="35" xfId="0" applyNumberFormat="1" applyFont="1" applyFill="1" applyBorder="1" applyAlignment="1">
      <alignment horizontal="center"/>
    </xf>
    <xf numFmtId="1" fontId="17" fillId="3" borderId="34" xfId="0" applyNumberFormat="1" applyFont="1" applyFill="1" applyBorder="1" applyAlignment="1">
      <alignment horizontal="center"/>
    </xf>
    <xf numFmtId="1" fontId="17" fillId="7" borderId="36" xfId="0" applyNumberFormat="1" applyFont="1" applyFill="1" applyBorder="1" applyAlignment="1">
      <alignment horizontal="center"/>
    </xf>
    <xf numFmtId="0" fontId="11" fillId="18" borderId="0" xfId="0" applyFont="1" applyFill="1" applyAlignment="1">
      <alignment horizontal="left"/>
    </xf>
    <xf numFmtId="1" fontId="6" fillId="14" borderId="9" xfId="0" applyNumberFormat="1" applyFont="1" applyFill="1" applyBorder="1" applyAlignment="1"/>
    <xf numFmtId="0" fontId="5" fillId="15" borderId="12" xfId="0" applyFont="1" applyFill="1" applyBorder="1" applyAlignment="1">
      <alignment horizontal="left"/>
    </xf>
    <xf numFmtId="1" fontId="4" fillId="14" borderId="9" xfId="0" applyNumberFormat="1" applyFont="1" applyFill="1" applyBorder="1" applyAlignment="1"/>
    <xf numFmtId="0" fontId="17" fillId="15" borderId="12" xfId="0" applyFont="1" applyFill="1" applyBorder="1" applyAlignment="1"/>
    <xf numFmtId="0" fontId="5" fillId="14" borderId="12" xfId="0" applyFont="1" applyFill="1" applyBorder="1" applyAlignment="1">
      <alignment horizontal="left"/>
    </xf>
    <xf numFmtId="0" fontId="9" fillId="0" borderId="20" xfId="0" applyNumberFormat="1" applyFont="1" applyFill="1" applyBorder="1" applyAlignment="1">
      <alignment horizontal="center" wrapText="1"/>
    </xf>
    <xf numFmtId="0" fontId="9" fillId="0" borderId="28" xfId="0" applyNumberFormat="1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/>
    </xf>
    <xf numFmtId="1" fontId="4" fillId="14" borderId="9" xfId="0" applyNumberFormat="1" applyFont="1" applyFill="1" applyBorder="1" applyAlignment="1">
      <alignment horizontal="right"/>
    </xf>
    <xf numFmtId="0" fontId="6" fillId="14" borderId="37" xfId="0" applyFont="1" applyFill="1" applyBorder="1" applyAlignment="1"/>
    <xf numFmtId="0" fontId="6" fillId="14" borderId="9" xfId="0" applyFont="1" applyFill="1" applyBorder="1" applyAlignment="1"/>
    <xf numFmtId="0" fontId="17" fillId="15" borderId="0" xfId="0" applyFont="1" applyFill="1" applyBorder="1" applyAlignment="1"/>
    <xf numFmtId="1" fontId="17" fillId="15" borderId="9" xfId="0" applyNumberFormat="1" applyFont="1" applyFill="1" applyBorder="1" applyAlignment="1"/>
    <xf numFmtId="1" fontId="4" fillId="14" borderId="13" xfId="0" applyNumberFormat="1" applyFont="1" applyFill="1" applyBorder="1" applyAlignment="1"/>
    <xf numFmtId="16" fontId="9" fillId="0" borderId="23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16" fontId="9" fillId="0" borderId="25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 wrapText="1"/>
    </xf>
    <xf numFmtId="0" fontId="9" fillId="0" borderId="19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0" fontId="9" fillId="8" borderId="18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0" fontId="5" fillId="21" borderId="39" xfId="0" applyFont="1" applyFill="1" applyBorder="1" applyAlignment="1">
      <alignment horizontal="left"/>
    </xf>
    <xf numFmtId="0" fontId="5" fillId="14" borderId="37" xfId="0" applyFont="1" applyFill="1" applyBorder="1" applyAlignment="1">
      <alignment horizontal="left"/>
    </xf>
    <xf numFmtId="9" fontId="17" fillId="20" borderId="4" xfId="0" applyNumberFormat="1" applyFont="1" applyFill="1" applyBorder="1" applyAlignment="1">
      <alignment horizontal="center"/>
    </xf>
    <xf numFmtId="9" fontId="17" fillId="20" borderId="0" xfId="0" applyNumberFormat="1" applyFont="1" applyFill="1" applyAlignment="1">
      <alignment horizontal="center"/>
    </xf>
    <xf numFmtId="2" fontId="17" fillId="3" borderId="42" xfId="0" applyNumberFormat="1" applyFont="1" applyFill="1" applyBorder="1" applyAlignment="1">
      <alignment horizontal="center"/>
    </xf>
    <xf numFmtId="2" fontId="17" fillId="3" borderId="9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2" fontId="17" fillId="3" borderId="32" xfId="0" applyNumberFormat="1" applyFont="1" applyFill="1" applyBorder="1" applyAlignment="1">
      <alignment horizontal="center"/>
    </xf>
    <xf numFmtId="1" fontId="17" fillId="3" borderId="32" xfId="0" applyNumberFormat="1" applyFont="1" applyFill="1" applyBorder="1" applyAlignment="1">
      <alignment horizontal="center"/>
    </xf>
    <xf numFmtId="1" fontId="17" fillId="7" borderId="32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7" fillId="0" borderId="32" xfId="0" applyFont="1" applyBorder="1" applyAlignment="1">
      <alignment horizontal="center"/>
    </xf>
    <xf numFmtId="1" fontId="17" fillId="3" borderId="36" xfId="0" applyNumberFormat="1" applyFont="1" applyFill="1" applyBorder="1" applyAlignment="1">
      <alignment horizontal="center"/>
    </xf>
    <xf numFmtId="1" fontId="17" fillId="3" borderId="0" xfId="0" applyNumberFormat="1" applyFont="1" applyFill="1" applyBorder="1" applyAlignment="1">
      <alignment horizontal="center"/>
    </xf>
    <xf numFmtId="1" fontId="17" fillId="9" borderId="5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7" fillId="0" borderId="4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1" fontId="17" fillId="7" borderId="11" xfId="0" applyNumberFormat="1" applyFont="1" applyFill="1" applyBorder="1" applyAlignment="1">
      <alignment horizontal="center"/>
    </xf>
    <xf numFmtId="1" fontId="17" fillId="7" borderId="12" xfId="0" applyNumberFormat="1" applyFont="1" applyFill="1" applyBorder="1" applyAlignment="1">
      <alignment horizontal="center"/>
    </xf>
    <xf numFmtId="1" fontId="17" fillId="7" borderId="1" xfId="0" applyNumberFormat="1" applyFont="1" applyFill="1" applyBorder="1" applyAlignment="1">
      <alignment horizontal="center"/>
    </xf>
    <xf numFmtId="1" fontId="17" fillId="7" borderId="4" xfId="0" applyNumberFormat="1" applyFont="1" applyFill="1" applyBorder="1" applyAlignment="1">
      <alignment horizontal="center"/>
    </xf>
    <xf numFmtId="1" fontId="17" fillId="7" borderId="6" xfId="0" applyNumberFormat="1" applyFont="1" applyFill="1" applyBorder="1" applyAlignment="1">
      <alignment horizontal="center"/>
    </xf>
    <xf numFmtId="1" fontId="5" fillId="7" borderId="5" xfId="0" applyNumberFormat="1" applyFont="1" applyFill="1" applyBorder="1" applyAlignment="1">
      <alignment horizontal="center"/>
    </xf>
    <xf numFmtId="1" fontId="17" fillId="9" borderId="11" xfId="0" applyNumberFormat="1" applyFont="1" applyFill="1" applyBorder="1" applyAlignment="1">
      <alignment horizontal="center"/>
    </xf>
    <xf numFmtId="1" fontId="17" fillId="3" borderId="43" xfId="0" applyNumberFormat="1" applyFont="1" applyFill="1" applyBorder="1" applyAlignment="1">
      <alignment horizontal="center"/>
    </xf>
    <xf numFmtId="2" fontId="17" fillId="3" borderId="44" xfId="0" applyNumberFormat="1" applyFont="1" applyFill="1" applyBorder="1" applyAlignment="1">
      <alignment horizontal="center"/>
    </xf>
    <xf numFmtId="1" fontId="17" fillId="3" borderId="45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17" fillId="3" borderId="7" xfId="0" applyNumberFormat="1" applyFont="1" applyFill="1" applyBorder="1" applyAlignment="1">
      <alignment horizontal="center"/>
    </xf>
    <xf numFmtId="2" fontId="17" fillId="3" borderId="46" xfId="0" applyNumberFormat="1" applyFont="1" applyFill="1" applyBorder="1" applyAlignment="1">
      <alignment horizontal="center"/>
    </xf>
    <xf numFmtId="1" fontId="17" fillId="3" borderId="8" xfId="0" applyNumberFormat="1" applyFont="1" applyFill="1" applyBorder="1" applyAlignment="1">
      <alignment horizontal="center"/>
    </xf>
    <xf numFmtId="2" fontId="17" fillId="0" borderId="6" xfId="0" applyNumberFormat="1" applyFont="1" applyFill="1" applyBorder="1" applyAlignment="1">
      <alignment horizontal="center"/>
    </xf>
    <xf numFmtId="1" fontId="17" fillId="0" borderId="8" xfId="0" applyNumberFormat="1" applyFont="1" applyFill="1" applyBorder="1" applyAlignment="1">
      <alignment horizontal="center"/>
    </xf>
    <xf numFmtId="0" fontId="5" fillId="22" borderId="5" xfId="0" applyFont="1" applyFill="1" applyBorder="1" applyAlignment="1">
      <alignment horizontal="left"/>
    </xf>
    <xf numFmtId="0" fontId="17" fillId="22" borderId="5" xfId="0" applyFont="1" applyFill="1" applyBorder="1" applyAlignment="1"/>
    <xf numFmtId="0" fontId="5" fillId="23" borderId="5" xfId="0" applyFont="1" applyFill="1" applyBorder="1" applyAlignment="1">
      <alignment horizontal="left"/>
    </xf>
    <xf numFmtId="0" fontId="6" fillId="23" borderId="5" xfId="0" applyFont="1" applyFill="1" applyBorder="1" applyAlignment="1"/>
    <xf numFmtId="2" fontId="17" fillId="3" borderId="4" xfId="0" applyNumberFormat="1" applyFont="1" applyFill="1" applyBorder="1" applyAlignment="1">
      <alignment horizontal="center"/>
    </xf>
    <xf numFmtId="2" fontId="17" fillId="3" borderId="6" xfId="0" applyNumberFormat="1" applyFont="1" applyFill="1" applyBorder="1" applyAlignment="1">
      <alignment horizontal="center"/>
    </xf>
    <xf numFmtId="0" fontId="5" fillId="23" borderId="17" xfId="0" applyFont="1" applyFill="1" applyBorder="1" applyAlignment="1">
      <alignment horizontal="left"/>
    </xf>
    <xf numFmtId="0" fontId="5" fillId="22" borderId="17" xfId="0" applyFont="1" applyFill="1" applyBorder="1" applyAlignment="1">
      <alignment horizontal="left"/>
    </xf>
    <xf numFmtId="0" fontId="17" fillId="22" borderId="17" xfId="0" applyFont="1" applyFill="1" applyBorder="1" applyAlignment="1"/>
    <xf numFmtId="0" fontId="6" fillId="23" borderId="17" xfId="0" applyFont="1" applyFill="1" applyBorder="1" applyAlignment="1"/>
    <xf numFmtId="1" fontId="17" fillId="3" borderId="3" xfId="0" applyNumberFormat="1" applyFont="1" applyFill="1" applyBorder="1" applyAlignment="1">
      <alignment horizontal="center"/>
    </xf>
    <xf numFmtId="2" fontId="17" fillId="3" borderId="1" xfId="0" applyNumberFormat="1" applyFont="1" applyFill="1" applyBorder="1" applyAlignment="1">
      <alignment horizontal="center"/>
    </xf>
    <xf numFmtId="1" fontId="17" fillId="3" borderId="2" xfId="0" applyNumberFormat="1" applyFont="1" applyFill="1" applyBorder="1" applyAlignment="1">
      <alignment horizontal="center"/>
    </xf>
    <xf numFmtId="2" fontId="17" fillId="3" borderId="47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7" fillId="15" borderId="2" xfId="0" applyFont="1" applyFill="1" applyBorder="1" applyAlignment="1"/>
    <xf numFmtId="0" fontId="17" fillId="15" borderId="13" xfId="0" applyFont="1" applyFill="1" applyBorder="1" applyAlignment="1"/>
    <xf numFmtId="0" fontId="5" fillId="15" borderId="13" xfId="0" applyFont="1" applyFill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14" borderId="41" xfId="0" applyFont="1" applyFill="1" applyBorder="1" applyAlignment="1">
      <alignment horizontal="left"/>
    </xf>
    <xf numFmtId="0" fontId="5" fillId="14" borderId="13" xfId="0" applyFont="1" applyFill="1" applyBorder="1" applyAlignment="1">
      <alignment horizontal="left"/>
    </xf>
    <xf numFmtId="0" fontId="0" fillId="0" borderId="0" xfId="0" applyFill="1" applyAlignment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18" borderId="0" xfId="0" applyFont="1" applyFill="1" applyAlignment="1">
      <alignment horizontal="center"/>
    </xf>
    <xf numFmtId="1" fontId="5" fillId="18" borderId="0" xfId="0" applyNumberFormat="1" applyFont="1" applyFill="1" applyAlignment="1">
      <alignment horizontal="center"/>
    </xf>
    <xf numFmtId="164" fontId="5" fillId="18" borderId="10" xfId="0" applyNumberFormat="1" applyFont="1" applyFill="1" applyBorder="1" applyAlignment="1">
      <alignment horizontal="left"/>
    </xf>
    <xf numFmtId="0" fontId="0" fillId="0" borderId="0" xfId="0" applyFill="1" applyBorder="1" applyAlignment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18" borderId="0" xfId="0" applyFont="1" applyFill="1" applyAlignment="1">
      <alignment horizontal="center"/>
    </xf>
    <xf numFmtId="1" fontId="5" fillId="18" borderId="0" xfId="0" applyNumberFormat="1" applyFont="1" applyFill="1" applyAlignment="1">
      <alignment horizontal="center"/>
    </xf>
    <xf numFmtId="164" fontId="5" fillId="18" borderId="10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18" borderId="0" xfId="0" applyFont="1" applyFill="1" applyAlignment="1">
      <alignment horizontal="center"/>
    </xf>
    <xf numFmtId="1" fontId="5" fillId="18" borderId="0" xfId="0" applyNumberFormat="1" applyFont="1" applyFill="1" applyAlignment="1">
      <alignment horizontal="center"/>
    </xf>
    <xf numFmtId="164" fontId="5" fillId="18" borderId="10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18" borderId="0" xfId="0" applyFont="1" applyFill="1" applyAlignment="1">
      <alignment horizontal="center"/>
    </xf>
    <xf numFmtId="1" fontId="5" fillId="18" borderId="0" xfId="0" applyNumberFormat="1" applyFont="1" applyFill="1" applyAlignment="1">
      <alignment horizontal="center"/>
    </xf>
    <xf numFmtId="164" fontId="5" fillId="18" borderId="10" xfId="0" applyNumberFormat="1" applyFont="1" applyFill="1" applyBorder="1" applyAlignment="1">
      <alignment horizontal="left"/>
    </xf>
    <xf numFmtId="0" fontId="5" fillId="15" borderId="38" xfId="0" applyFont="1" applyFill="1" applyBorder="1" applyAlignment="1">
      <alignment horizontal="left"/>
    </xf>
    <xf numFmtId="0" fontId="6" fillId="19" borderId="9" xfId="0" applyFont="1" applyFill="1" applyBorder="1" applyAlignment="1"/>
    <xf numFmtId="0" fontId="9" fillId="8" borderId="19" xfId="0" applyNumberFormat="1" applyFont="1" applyFill="1" applyBorder="1" applyAlignment="1">
      <alignment horizontal="center" wrapText="1"/>
    </xf>
    <xf numFmtId="1" fontId="16" fillId="5" borderId="10" xfId="0" applyNumberFormat="1" applyFont="1" applyFill="1" applyBorder="1" applyAlignment="1">
      <alignment horizontal="center" wrapText="1"/>
    </xf>
    <xf numFmtId="1" fontId="16" fillId="5" borderId="13" xfId="0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horizontal="left"/>
    </xf>
    <xf numFmtId="1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5" fillId="3" borderId="10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5" fillId="18" borderId="0" xfId="0" applyFont="1" applyFill="1" applyAlignment="1">
      <alignment horizontal="center"/>
    </xf>
    <xf numFmtId="1" fontId="5" fillId="18" borderId="0" xfId="0" applyNumberFormat="1" applyFont="1" applyFill="1" applyAlignment="1">
      <alignment horizontal="center"/>
    </xf>
    <xf numFmtId="164" fontId="5" fillId="18" borderId="10" xfId="0" applyNumberFormat="1" applyFont="1" applyFill="1" applyBorder="1" applyAlignment="1">
      <alignment horizontal="left"/>
    </xf>
  </cellXfs>
  <cellStyles count="5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Normal" xfId="0" builtinId="0"/>
  </cellStyles>
  <dxfs count="1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showGridLines="0" tabSelected="1" showRuler="0" workbookViewId="0">
      <selection activeCell="G19" sqref="G19"/>
    </sheetView>
  </sheetViews>
  <sheetFormatPr baseColWidth="10" defaultColWidth="17.7109375" defaultRowHeight="20" customHeight="1" x14ac:dyDescent="0"/>
  <cols>
    <col min="1" max="2" width="10.7109375" customWidth="1"/>
    <col min="3" max="3" width="21.42578125" customWidth="1"/>
    <col min="4" max="4" width="0.85546875" hidden="1" customWidth="1"/>
    <col min="5" max="5" width="4.42578125" bestFit="1" customWidth="1"/>
    <col min="6" max="6" width="5.85546875" customWidth="1"/>
    <col min="7" max="9" width="5.7109375" customWidth="1"/>
    <col min="10" max="10" width="7.28515625" customWidth="1"/>
    <col min="11" max="11" width="5.140625" hidden="1" customWidth="1"/>
    <col min="12" max="28" width="4.85546875" customWidth="1"/>
    <col min="29" max="30" width="5.85546875" bestFit="1" customWidth="1"/>
  </cols>
  <sheetData>
    <row r="1" spans="1:30" ht="33.75" customHeight="1" thickBot="1">
      <c r="A1" s="13"/>
      <c r="B1" s="13"/>
      <c r="C1" s="13"/>
      <c r="D1" s="13"/>
      <c r="E1" s="13"/>
      <c r="F1" s="39" t="s">
        <v>63</v>
      </c>
      <c r="G1" s="13"/>
      <c r="H1" s="13"/>
      <c r="I1" s="13"/>
      <c r="J1" s="13"/>
      <c r="K1" s="13"/>
      <c r="L1" s="113">
        <v>2016</v>
      </c>
      <c r="M1" s="113">
        <v>2017</v>
      </c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3"/>
      <c r="AD1" s="13"/>
    </row>
    <row r="2" spans="1:30" ht="38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5" t="s">
        <v>32</v>
      </c>
      <c r="L2" s="299" t="s">
        <v>42</v>
      </c>
      <c r="M2" s="299" t="s">
        <v>42</v>
      </c>
      <c r="N2" s="299" t="s">
        <v>139</v>
      </c>
      <c r="O2" s="299" t="s">
        <v>139</v>
      </c>
      <c r="P2" s="299" t="s">
        <v>42</v>
      </c>
      <c r="Q2" s="299" t="s">
        <v>42</v>
      </c>
      <c r="R2" s="300" t="s">
        <v>184</v>
      </c>
      <c r="S2" s="300" t="s">
        <v>184</v>
      </c>
      <c r="T2" s="299" t="s">
        <v>183</v>
      </c>
      <c r="U2" s="300" t="s">
        <v>184</v>
      </c>
      <c r="V2" s="300" t="s">
        <v>184</v>
      </c>
      <c r="W2" s="390" t="s">
        <v>183</v>
      </c>
      <c r="X2" s="300" t="s">
        <v>184</v>
      </c>
      <c r="Y2" s="300" t="s">
        <v>42</v>
      </c>
      <c r="Z2" s="300" t="s">
        <v>42</v>
      </c>
      <c r="AA2" s="302" t="s">
        <v>195</v>
      </c>
      <c r="AB2" s="300" t="s">
        <v>198</v>
      </c>
      <c r="AC2" s="300" t="s">
        <v>198</v>
      </c>
      <c r="AD2" s="300" t="s">
        <v>198</v>
      </c>
    </row>
    <row r="3" spans="1:30" ht="36" customHeight="1">
      <c r="A3" s="41" t="s">
        <v>38</v>
      </c>
      <c r="B3" s="42" t="s">
        <v>76</v>
      </c>
      <c r="C3" s="42"/>
      <c r="D3" s="43"/>
      <c r="E3" s="44"/>
      <c r="F3" s="391" t="s">
        <v>41</v>
      </c>
      <c r="G3" s="391"/>
      <c r="H3" s="391"/>
      <c r="I3" s="391"/>
      <c r="J3" s="392"/>
      <c r="K3" s="15" t="s">
        <v>33</v>
      </c>
      <c r="L3" s="281" t="s">
        <v>43</v>
      </c>
      <c r="M3" s="282" t="s">
        <v>78</v>
      </c>
      <c r="N3" s="112" t="s">
        <v>138</v>
      </c>
      <c r="O3" s="112" t="s">
        <v>138</v>
      </c>
      <c r="P3" s="112" t="s">
        <v>136</v>
      </c>
      <c r="Q3" s="112" t="s">
        <v>136</v>
      </c>
      <c r="R3" s="112" t="s">
        <v>152</v>
      </c>
      <c r="S3" s="112" t="s">
        <v>152</v>
      </c>
      <c r="T3" s="112" t="s">
        <v>136</v>
      </c>
      <c r="U3" s="112" t="s">
        <v>174</v>
      </c>
      <c r="V3" s="269" t="s">
        <v>174</v>
      </c>
      <c r="W3" s="269" t="s">
        <v>176</v>
      </c>
      <c r="X3" s="112" t="s">
        <v>136</v>
      </c>
      <c r="Y3" s="112" t="s">
        <v>189</v>
      </c>
      <c r="Z3" s="112" t="s">
        <v>189</v>
      </c>
      <c r="AA3" s="112" t="s">
        <v>196</v>
      </c>
      <c r="AB3" s="112" t="s">
        <v>201</v>
      </c>
      <c r="AC3" s="112" t="s">
        <v>201</v>
      </c>
      <c r="AD3" s="112" t="s">
        <v>201</v>
      </c>
    </row>
    <row r="4" spans="1:30" ht="15" customHeight="1">
      <c r="A4" s="16"/>
      <c r="B4" s="17"/>
      <c r="C4" s="17"/>
      <c r="D4" s="18"/>
      <c r="E4" s="19" t="s">
        <v>4</v>
      </c>
      <c r="F4" s="20" t="s">
        <v>3</v>
      </c>
      <c r="G4" s="21" t="s">
        <v>21</v>
      </c>
      <c r="H4" s="22" t="s">
        <v>21</v>
      </c>
      <c r="I4" s="23" t="s">
        <v>21</v>
      </c>
      <c r="J4" s="24" t="s">
        <v>9</v>
      </c>
      <c r="K4" s="25" t="s">
        <v>34</v>
      </c>
      <c r="L4" s="290">
        <v>41237</v>
      </c>
      <c r="M4" s="291">
        <v>41288</v>
      </c>
      <c r="N4" s="292" t="s">
        <v>88</v>
      </c>
      <c r="O4" s="292" t="s">
        <v>89</v>
      </c>
      <c r="P4" s="292" t="s">
        <v>143</v>
      </c>
      <c r="Q4" s="292" t="s">
        <v>145</v>
      </c>
      <c r="R4" s="292" t="s">
        <v>177</v>
      </c>
      <c r="S4" s="292" t="s">
        <v>178</v>
      </c>
      <c r="T4" s="292" t="s">
        <v>180</v>
      </c>
      <c r="U4" s="292" t="s">
        <v>181</v>
      </c>
      <c r="V4" s="293" t="s">
        <v>180</v>
      </c>
      <c r="W4" s="293" t="s">
        <v>182</v>
      </c>
      <c r="X4" s="292" t="s">
        <v>187</v>
      </c>
      <c r="Y4" s="292" t="s">
        <v>192</v>
      </c>
      <c r="Z4" s="292" t="s">
        <v>194</v>
      </c>
      <c r="AA4" s="292" t="s">
        <v>197</v>
      </c>
      <c r="AB4" s="292" t="s">
        <v>202</v>
      </c>
      <c r="AC4" s="292" t="s">
        <v>203</v>
      </c>
      <c r="AD4" s="292" t="s">
        <v>206</v>
      </c>
    </row>
    <row r="5" spans="1:30" ht="15" customHeight="1" thickBot="1">
      <c r="A5" s="26" t="s">
        <v>40</v>
      </c>
      <c r="B5" s="27" t="s">
        <v>39</v>
      </c>
      <c r="C5" s="27" t="s">
        <v>11</v>
      </c>
      <c r="D5" s="28"/>
      <c r="E5" s="19" t="s">
        <v>3</v>
      </c>
      <c r="F5" s="29" t="s">
        <v>30</v>
      </c>
      <c r="G5" s="30" t="s">
        <v>7</v>
      </c>
      <c r="H5" s="22" t="s">
        <v>6</v>
      </c>
      <c r="I5" s="22" t="s">
        <v>22</v>
      </c>
      <c r="J5" s="24" t="s">
        <v>10</v>
      </c>
      <c r="K5" s="25" t="s">
        <v>35</v>
      </c>
      <c r="L5" s="294" t="s">
        <v>44</v>
      </c>
      <c r="M5" s="295" t="s">
        <v>44</v>
      </c>
      <c r="N5" s="296" t="s">
        <v>44</v>
      </c>
      <c r="O5" s="296" t="s">
        <v>44</v>
      </c>
      <c r="P5" s="296" t="s">
        <v>44</v>
      </c>
      <c r="Q5" s="296" t="s">
        <v>144</v>
      </c>
      <c r="R5" s="296" t="s">
        <v>179</v>
      </c>
      <c r="S5" s="296" t="s">
        <v>44</v>
      </c>
      <c r="T5" s="296" t="s">
        <v>44</v>
      </c>
      <c r="U5" s="296" t="s">
        <v>44</v>
      </c>
      <c r="V5" s="297" t="s">
        <v>144</v>
      </c>
      <c r="W5" s="297" t="s">
        <v>44</v>
      </c>
      <c r="X5" s="296" t="s">
        <v>44</v>
      </c>
      <c r="Y5" s="296" t="s">
        <v>144</v>
      </c>
      <c r="Z5" s="296" t="s">
        <v>44</v>
      </c>
      <c r="AA5" s="296" t="s">
        <v>44</v>
      </c>
      <c r="AB5" s="296" t="s">
        <v>44</v>
      </c>
      <c r="AC5" s="296" t="s">
        <v>179</v>
      </c>
      <c r="AD5" s="296" t="s">
        <v>144</v>
      </c>
    </row>
    <row r="6" spans="1:30" ht="15" customHeight="1">
      <c r="A6" s="278" t="s">
        <v>60</v>
      </c>
      <c r="B6" s="278" t="s">
        <v>69</v>
      </c>
      <c r="C6" s="183" t="s">
        <v>52</v>
      </c>
      <c r="D6" s="289"/>
      <c r="E6" s="278">
        <f t="shared" ref="E6:E37" si="0">F6</f>
        <v>1</v>
      </c>
      <c r="F6" s="32">
        <f t="shared" ref="F6:F37" si="1">RANK(J6:J73,$J$6:$K$73,0)</f>
        <v>1</v>
      </c>
      <c r="G6" s="33">
        <f t="shared" ref="G6:G37" si="2">LARGE(($L6:$AD6),1)</f>
        <v>948.35164835164835</v>
      </c>
      <c r="H6" s="33">
        <f t="shared" ref="H6:H37" si="3">LARGE(($L6:$AD6),2)</f>
        <v>786.30806845965787</v>
      </c>
      <c r="I6" s="33">
        <f t="shared" ref="I6:I37" si="4">LARGE(($L6:$AD6),3)</f>
        <v>781.76291793313067</v>
      </c>
      <c r="J6" s="32">
        <f t="shared" ref="J6:J37" si="5">SUM(G6+H6+I6)</f>
        <v>2516.4226347444369</v>
      </c>
      <c r="K6" s="34"/>
      <c r="L6" s="35">
        <f>IF(ISNA(VLOOKUP($C6,'COT Yukon Nov 25'!$A$17:$H$37,8,FALSE))=TRUE,"0",VLOOKUP($C6,'COT Yukon Nov 25'!$A$17:$H$37,8,FALSE))</f>
        <v>568.15095179784032</v>
      </c>
      <c r="M6" s="35">
        <f>IF(ISNA(VLOOKUP($C6,'CDN SS JAN 15'!$A$17:$H$31,8,FALSE))=TRUE,0,VLOOKUP($C6,'CDN SS JAN 15'!$A$17:$H$31,8,FALSE))</f>
        <v>720.84210526315792</v>
      </c>
      <c r="N6" s="35">
        <f>IF(ISNA(VLOOKUP($C6,'MUSKOKA TT SS JAN 21'!$A$17:$H$59,8,FALSE))=TRUE,0,VLOOKUP($C6,'MUSKOKA TT SS JAN 21'!$A$17:$H$59,8,FALSE))</f>
        <v>0</v>
      </c>
      <c r="O6" s="36">
        <f>IF(ISNA(VLOOKUP($C6,'MUSKOKA TT SS JAN 22'!$A$17:$H$58,8,FALSE))=TRUE,0,VLOOKUP($C6,'MUSKOKA TT SS JAN 22'!$A$17:$H$58,8,FALSE))</f>
        <v>0</v>
      </c>
      <c r="P6" s="36">
        <f>IF(ISNA(VLOOKUP($C6,'COT SS MSLM JAN 28'!$A$17:$H$71,8,FALSE))=TRUE,0,VLOOKUP($C6,'COT SS MSLM JAN 28'!$A$17:$H$71,8,FALSE))</f>
        <v>786.30806845965787</v>
      </c>
      <c r="Q6" s="35">
        <f>IF(ISNA(VLOOKUP($C6,'COT HP MSLM JAN 29'!$A$17:$H$74,8,FALSE))=TRUE,0,VLOOKUP($C6,'COT HP MSLM JAN 29'!$A$17:$H$74,8,FALSE))</f>
        <v>726.93208430913342</v>
      </c>
      <c r="R6" s="35">
        <f>IF(ISNA(VLOOKUP($C6,'Noram Aspen Feb 18 BA'!$A$17:$H$17,8,FALSE))=TRUE,0,VLOOKUP($C6,'Noram Aspen Feb 18 BA'!$A$17:$H$17,8,FALSE))</f>
        <v>0</v>
      </c>
      <c r="S6" s="35">
        <f>IF(ISNA(VLOOKUP($C6,'Noram Aspen Feb 16 SS'!$A$17:$H$23,8,FALSE))=TRUE,0,VLOOKUP($C6,'Noram Aspen Feb 16 SS'!$A$17:$H$23,8,FALSE))</f>
        <v>0</v>
      </c>
      <c r="T6" s="35">
        <f>IF(ISNA(VLOOKUP($C6,'SS Provincals MSLM Feb 24'!$A$17:$H$58,8,FALSE))=TRUE,0,VLOOKUP($C6,'SS Provincals MSLM Feb 24'!$A$17:$H$58,8,FALSE))</f>
        <v>0</v>
      </c>
      <c r="U6" s="35">
        <f>IF(ISNA(VLOOKUP($C6,'Noram SS COP SUN 26'!$A$17:$H$22,8,FALSE))=TRUE,0,VLOOKUP($C6,'Noram SS COP SUN 26'!$A$17:$H$22,8,FALSE))</f>
        <v>658.41628453193164</v>
      </c>
      <c r="V6" s="35">
        <f>IF(ISNA(VLOOKUP($C6,'Noram HP COP Fri 24'!$A$17:$H$33,8,FALSE))=TRUE,0,VLOOKUP($C6,'Noram HP COP Fri 24'!$A$17:$H$33,8,FALSE))</f>
        <v>0</v>
      </c>
      <c r="W6" s="35">
        <f>IF(ISNA(VLOOKUP($C6,'TT Provincials SS Feb 26'!$A$17:$H$80,8,FALSE))=TRUE,0,VLOOKUP($C6,'TT Provincials SS Feb 26'!$A$17:$H$80,8,FALSE))</f>
        <v>0</v>
      </c>
      <c r="X6" s="35">
        <f>IF(ISNA(VLOOKUP($C6,'MSLM NORAM MAR 4 SS'!$A$17:$H$38,8,FALSE))=TRUE,0,VLOOKUP($C6,'MSLM NORAM MAR 4 SS'!$A$17:$H$38,8,FALSE))</f>
        <v>781.76291793313067</v>
      </c>
      <c r="Y6" s="35">
        <f>IF(ISNA(VLOOKUP($C6,'COT HP Stoneham Mar 17'!$A$17:$H$33,8,FALSE))=TRUE,0,VLOOKUP($C6,'COT HP Stoneham Mar 17'!$A$17:$H$33,8,FALSE))</f>
        <v>0</v>
      </c>
      <c r="Z6" s="35">
        <f>IF(ISNA(VLOOKUP($C6,'COT SS MARCH 19'!$A$17:$H$47,8,FALSE))=TRUE,0,VLOOKUP($C6,'COT SS MARCH 19'!$A$17:$H$47,8,FALSE))</f>
        <v>747.67932489451482</v>
      </c>
      <c r="AA6" s="35">
        <f>IF(ISNA(VLOOKUP($C6,'StepUp Le Relais'!$A$17:$H$47,8,FALSE))=TRUE,0,VLOOKUP($C6,'StepUp Le Relais'!$A$17:$H$47,8,FALSE))</f>
        <v>948.35164835164835</v>
      </c>
      <c r="AB6" s="35">
        <f>IF(ISNA(VLOOKUP($C6,'SS JR NATS WHISTHLER APRIL 7'!$A$17:$H$47,8,FALSE))=TRUE,0,VLOOKUP($C6,'SS JR NATS WHISTHLER APRIL 7'!$A$17:$H$47,8,FALSE))</f>
        <v>0</v>
      </c>
      <c r="AC6" s="35">
        <f>IF(ISNA(VLOOKUP($C6,'JR NATS BA WHISTHLER APRIL 8'!$A$17:$H$47,8,FALSE))=TRUE,0,VLOOKUP($C6,'JR NATS BA WHISTHLER APRIL 8'!$A$17:$H$47,8,FALSE))</f>
        <v>0</v>
      </c>
      <c r="AD6" s="35">
        <f>IF(ISNA(VLOOKUP($C6,'JR NATS HP WHISTHLER APRIL 9'!$A$17:$H$47,8,FALSE))=TRUE,0,VLOOKUP($C6,'JR NATS HP WHISTHLER APRIL 9'!$A$17:$H$47,8,FALSE))</f>
        <v>0</v>
      </c>
    </row>
    <row r="7" spans="1:30" ht="15" customHeight="1">
      <c r="A7" s="278" t="s">
        <v>60</v>
      </c>
      <c r="B7" s="278" t="s">
        <v>69</v>
      </c>
      <c r="C7" s="202" t="s">
        <v>59</v>
      </c>
      <c r="D7" s="289"/>
      <c r="E7" s="278">
        <f t="shared" si="0"/>
        <v>2</v>
      </c>
      <c r="F7" s="32">
        <f t="shared" si="1"/>
        <v>2</v>
      </c>
      <c r="G7" s="33">
        <f t="shared" si="2"/>
        <v>830.80040526849041</v>
      </c>
      <c r="H7" s="33">
        <f t="shared" si="3"/>
        <v>800</v>
      </c>
      <c r="I7" s="33">
        <f t="shared" si="4"/>
        <v>784.24113633821719</v>
      </c>
      <c r="J7" s="32">
        <f t="shared" si="5"/>
        <v>2415.0415416067076</v>
      </c>
      <c r="K7" s="34"/>
      <c r="L7" s="35">
        <f>IF(ISNA(VLOOKUP($C7,'COT Yukon Nov 25'!$A$17:$H$37,8,FALSE))=TRUE,"0",VLOOKUP($C7,'COT Yukon Nov 25'!$A$17:$H$37,8,FALSE))</f>
        <v>204.55304463987531</v>
      </c>
      <c r="M7" s="35">
        <f>IF(ISNA(VLOOKUP($C7,'CDN SS JAN 15'!$A$17:$H$31,8,FALSE))=TRUE,0,VLOOKUP($C7,'CDN SS JAN 15'!$A$17:$H$31,8,FALSE))</f>
        <v>686.79245283018861</v>
      </c>
      <c r="N7" s="35">
        <f>IF(ISNA(VLOOKUP($C7,'MUSKOKA TT SS JAN 21'!$A$17:$H$59,8,FALSE))=TRUE,0,VLOOKUP($C7,'MUSKOKA TT SS JAN 21'!$A$17:$H$59,8,FALSE))</f>
        <v>0</v>
      </c>
      <c r="O7" s="36">
        <f>IF(ISNA(VLOOKUP($C7,'MUSKOKA TT SS JAN 22'!$A$17:$H$58,8,FALSE))=TRUE,0,VLOOKUP($C7,'MUSKOKA TT SS JAN 22'!$A$17:$H$58,8,FALSE))</f>
        <v>0</v>
      </c>
      <c r="P7" s="36">
        <f>IF(ISNA(VLOOKUP($C7,'COT SS MSLM JAN 28'!$A$17:$H$71,8,FALSE))=TRUE,0,VLOOKUP($C7,'COT SS MSLM JAN 28'!$A$17:$H$71,8,FALSE))</f>
        <v>800</v>
      </c>
      <c r="Q7" s="35">
        <f>IF(ISNA(VLOOKUP($C7,'COT HP MSLM JAN 29'!$A$17:$H$74,8,FALSE))=TRUE,0,VLOOKUP($C7,'COT HP MSLM JAN 29'!$A$17:$H$74,8,FALSE))</f>
        <v>779.39110070257618</v>
      </c>
      <c r="R7" s="35">
        <f>IF(ISNA(VLOOKUP($C7,'Noram Aspen Feb 18 BA'!$A$17:$H$17,8,FALSE))=TRUE,0,VLOOKUP($C7,'Noram Aspen Feb 18 BA'!$A$17:$H$17,8,FALSE))</f>
        <v>0</v>
      </c>
      <c r="S7" s="35">
        <f>IF(ISNA(VLOOKUP($C7,'Noram Aspen Feb 16 SS'!$A$17:$H$23,8,FALSE))=TRUE,0,VLOOKUP($C7,'Noram Aspen Feb 16 SS'!$A$17:$H$23,8,FALSE))</f>
        <v>398.23008849557522</v>
      </c>
      <c r="T7" s="35">
        <f>IF(ISNA(VLOOKUP($C7,'SS Provincals MSLM Feb 24'!$A$17:$H$58,8,FALSE))=TRUE,0,VLOOKUP($C7,'SS Provincals MSLM Feb 24'!$A$17:$H$58,8,FALSE))</f>
        <v>0</v>
      </c>
      <c r="U7" s="35">
        <f>IF(ISNA(VLOOKUP($C7,'Noram SS COP SUN 26'!$A$17:$H$22,8,FALSE))=TRUE,0,VLOOKUP($C7,'Noram SS COP SUN 26'!$A$17:$H$22,8,FALSE))</f>
        <v>784.24113633821719</v>
      </c>
      <c r="V7" s="35">
        <f>IF(ISNA(VLOOKUP($C7,'Noram HP COP Fri 24'!$A$17:$H$33,8,FALSE))=TRUE,0,VLOOKUP($C7,'Noram HP COP Fri 24'!$A$17:$H$33,8,FALSE))</f>
        <v>0</v>
      </c>
      <c r="W7" s="35">
        <f>IF(ISNA(VLOOKUP($C7,'TT Provincials SS Feb 26'!$A$17:$H$80,8,FALSE))=TRUE,0,VLOOKUP($C7,'TT Provincials SS Feb 26'!$A$17:$H$80,8,FALSE))</f>
        <v>0</v>
      </c>
      <c r="X7" s="35">
        <f>IF(ISNA(VLOOKUP($C7,'MSLM NORAM MAR 4 SS'!$A$17:$H$38,8,FALSE))=TRUE,0,VLOOKUP($C7,'MSLM NORAM MAR 4 SS'!$A$17:$H$38,8,FALSE))</f>
        <v>830.80040526849041</v>
      </c>
      <c r="Y7" s="35">
        <f>IF(ISNA(VLOOKUP($C7,'COT HP Stoneham Mar 17'!$A$17:$H$33,8,FALSE))=TRUE,0,VLOOKUP($C7,'COT HP Stoneham Mar 17'!$A$17:$H$33,8,FALSE))</f>
        <v>0</v>
      </c>
      <c r="Z7" s="35">
        <f>IF(ISNA(VLOOKUP($C7,'COT SS MARCH 19'!$A$17:$H$47,8,FALSE))=TRUE,0,VLOOKUP($C7,'COT SS MARCH 19'!$A$17:$H$47,8,FALSE))</f>
        <v>669.56521739130437</v>
      </c>
      <c r="AA7" s="35">
        <f>IF(ISNA(VLOOKUP($C7,'StepUp Le Relais'!$A$17:$H$47,8,FALSE))=TRUE,0,VLOOKUP($C7,'StepUp Le Relais'!$A$17:$H$47,8,FALSE))</f>
        <v>480.96774193548384</v>
      </c>
      <c r="AB7" s="35">
        <f>IF(ISNA(VLOOKUP($C7,'SS JR NATS WHISTHLER APRIL 7'!$A$17:$H$47,8,FALSE))=TRUE,0,VLOOKUP($C7,'SS JR NATS WHISTHLER APRIL 7'!$A$17:$H$47,8,FALSE))</f>
        <v>0</v>
      </c>
      <c r="AC7" s="35">
        <f>IF(ISNA(VLOOKUP($C7,'JR NATS BA WHISTHLER APRIL 8'!$A$17:$H$47,8,FALSE))=TRUE,0,VLOOKUP($C7,'JR NATS BA WHISTHLER APRIL 8'!$A$17:$H$47,8,FALSE))</f>
        <v>0</v>
      </c>
      <c r="AD7" s="35">
        <f>IF(ISNA(VLOOKUP($C7,'JR NATS HP WHISTHLER APRIL 9'!$A$17:$H$47,8,FALSE))=TRUE,0,VLOOKUP($C7,'JR NATS HP WHISTHLER APRIL 9'!$A$17:$H$47,8,FALSE))</f>
        <v>0</v>
      </c>
    </row>
    <row r="8" spans="1:30" ht="15" customHeight="1">
      <c r="A8" s="278" t="s">
        <v>60</v>
      </c>
      <c r="B8" s="278" t="s">
        <v>62</v>
      </c>
      <c r="C8" s="202" t="s">
        <v>57</v>
      </c>
      <c r="D8" s="289"/>
      <c r="E8" s="278">
        <f t="shared" si="0"/>
        <v>3</v>
      </c>
      <c r="F8" s="32">
        <f t="shared" si="1"/>
        <v>3</v>
      </c>
      <c r="G8" s="33">
        <f t="shared" si="2"/>
        <v>798.51868996643918</v>
      </c>
      <c r="H8" s="33">
        <f t="shared" si="3"/>
        <v>714.19883040935667</v>
      </c>
      <c r="I8" s="33">
        <f t="shared" si="4"/>
        <v>667.74193548387109</v>
      </c>
      <c r="J8" s="32">
        <f t="shared" si="5"/>
        <v>2180.4594558596668</v>
      </c>
      <c r="K8" s="34"/>
      <c r="L8" s="35">
        <f>IF(ISNA(VLOOKUP($C8,'COT Yukon Nov 25'!$A$17:$H$37,8,FALSE))=TRUE,"0",VLOOKUP($C8,'COT Yukon Nov 25'!$A$17:$H$37,8,FALSE))</f>
        <v>571.4238005120784</v>
      </c>
      <c r="M8" s="35">
        <f>IF(ISNA(VLOOKUP($C8,'CDN SS JAN 15'!$A$17:$H$31,8,FALSE))=TRUE,0,VLOOKUP($C8,'CDN SS JAN 15'!$A$17:$H$31,8,FALSE))</f>
        <v>617.81970649895175</v>
      </c>
      <c r="N8" s="35">
        <f>IF(ISNA(VLOOKUP($C8,'MUSKOKA TT SS JAN 21'!$A$17:$H$59,8,FALSE))=TRUE,0,VLOOKUP($C8,'MUSKOKA TT SS JAN 21'!$A$17:$H$59,8,FALSE))</f>
        <v>0</v>
      </c>
      <c r="O8" s="36">
        <f>IF(ISNA(VLOOKUP($C8,'MUSKOKA TT SS JAN 22'!$A$17:$H$58,8,FALSE))=TRUE,0,VLOOKUP($C8,'MUSKOKA TT SS JAN 22'!$A$17:$H$58,8,FALSE))</f>
        <v>0</v>
      </c>
      <c r="P8" s="36">
        <f>IF(ISNA(VLOOKUP($C8,'COT SS MSLM JAN 28'!$A$17:$H$71,8,FALSE))=TRUE,0,VLOOKUP($C8,'COT SS MSLM JAN 28'!$A$17:$H$71,8,FALSE))</f>
        <v>143.58974358974359</v>
      </c>
      <c r="Q8" s="35">
        <f>IF(ISNA(VLOOKUP($C8,'COT HP MSLM JAN 29'!$A$17:$H$74,8,FALSE))=TRUE,0,VLOOKUP($C8,'COT HP MSLM JAN 29'!$A$17:$H$74,8,FALSE))</f>
        <v>0</v>
      </c>
      <c r="R8" s="35">
        <f>IF(ISNA(VLOOKUP($C8,'Noram Aspen Feb 18 BA'!$A$17:$H$17,8,FALSE))=TRUE,0,VLOOKUP($C8,'Noram Aspen Feb 18 BA'!$A$17:$H$17,8,FALSE))</f>
        <v>667.74193548387109</v>
      </c>
      <c r="S8" s="35">
        <f>IF(ISNA(VLOOKUP($C8,'Noram Aspen Feb 16 SS'!$A$17:$H$23,8,FALSE))=TRUE,0,VLOOKUP($C8,'Noram Aspen Feb 16 SS'!$A$17:$H$23,8,FALSE))</f>
        <v>667.60431575470659</v>
      </c>
      <c r="T8" s="35">
        <f>IF(ISNA(VLOOKUP($C8,'SS Provincals MSLM Feb 24'!$A$17:$H$58,8,FALSE))=TRUE,0,VLOOKUP($C8,'SS Provincals MSLM Feb 24'!$A$17:$H$58,8,FALSE))</f>
        <v>0</v>
      </c>
      <c r="U8" s="35">
        <f>IF(ISNA(VLOOKUP($C8,'Noram SS COP SUN 26'!$A$17:$H$22,8,FALSE))=TRUE,0,VLOOKUP($C8,'Noram SS COP SUN 26'!$A$17:$H$22,8,FALSE))</f>
        <v>798.51868996643918</v>
      </c>
      <c r="V8" s="35">
        <f>IF(ISNA(VLOOKUP($C8,'Noram HP COP Fri 24'!$A$17:$H$33,8,FALSE))=TRUE,0,VLOOKUP($C8,'Noram HP COP Fri 24'!$A$17:$H$33,8,FALSE))</f>
        <v>0</v>
      </c>
      <c r="W8" s="35">
        <f>IF(ISNA(VLOOKUP($C8,'TT Provincials SS Feb 26'!$A$17:$H$80,8,FALSE))=TRUE,0,VLOOKUP($C8,'TT Provincials SS Feb 26'!$A$17:$H$80,8,FALSE))</f>
        <v>0</v>
      </c>
      <c r="X8" s="35">
        <f>IF(ISNA(VLOOKUP($C8,'MSLM NORAM MAR 4 SS'!$A$17:$H$38,8,FALSE))=TRUE,0,VLOOKUP($C8,'MSLM NORAM MAR 4 SS'!$A$17:$H$38,8,FALSE))</f>
        <v>714.19883040935667</v>
      </c>
      <c r="Y8" s="35">
        <f>IF(ISNA(VLOOKUP($C8,'COT HP Stoneham Mar 17'!$A$17:$H$33,8,FALSE))=TRUE,0,VLOOKUP($C8,'COT HP Stoneham Mar 17'!$A$17:$H$33,8,FALSE))</f>
        <v>0</v>
      </c>
      <c r="Z8" s="35">
        <f>IF(ISNA(VLOOKUP($C8,'COT SS MARCH 19'!$A$17:$H$47,8,FALSE))=TRUE,0,VLOOKUP($C8,'COT SS MARCH 19'!$A$17:$H$47,8,FALSE))</f>
        <v>368.26086956521738</v>
      </c>
      <c r="AA8" s="35">
        <f>IF(ISNA(VLOOKUP($C8,'StepUp Le Relais'!$A$17:$H$47,8,FALSE))=TRUE,0,VLOOKUP($C8,'StepUp Le Relais'!$A$17:$H$47,8,FALSE))</f>
        <v>358.06451612903226</v>
      </c>
      <c r="AB8" s="35">
        <f>IF(ISNA(VLOOKUP($C8,'SS JR NATS WHISTHLER APRIL 7'!$A$17:$H$47,8,FALSE))=TRUE,0,VLOOKUP($C8,'SS JR NATS WHISTHLER APRIL 7'!$A$17:$H$47,8,FALSE))</f>
        <v>0</v>
      </c>
      <c r="AC8" s="35">
        <f>IF(ISNA(VLOOKUP($C8,'JR NATS BA WHISTHLER APRIL 8'!$A$17:$H$47,8,FALSE))=TRUE,0,VLOOKUP($C8,'JR NATS BA WHISTHLER APRIL 8'!$A$17:$H$47,8,FALSE))</f>
        <v>0</v>
      </c>
      <c r="AD8" s="35">
        <f>IF(ISNA(VLOOKUP($C8,'JR NATS HP WHISTHLER APRIL 9'!$A$17:$H$47,8,FALSE))=TRUE,0,VLOOKUP($C8,'JR NATS HP WHISTHLER APRIL 9'!$A$17:$H$47,8,FALSE))</f>
        <v>0</v>
      </c>
    </row>
    <row r="9" spans="1:30" ht="15" customHeight="1">
      <c r="A9" s="278" t="s">
        <v>61</v>
      </c>
      <c r="B9" s="278" t="s">
        <v>69</v>
      </c>
      <c r="C9" s="202" t="s">
        <v>54</v>
      </c>
      <c r="D9" s="289"/>
      <c r="E9" s="278">
        <f t="shared" si="0"/>
        <v>4</v>
      </c>
      <c r="F9" s="32">
        <f t="shared" si="1"/>
        <v>4</v>
      </c>
      <c r="G9" s="33">
        <f t="shared" si="2"/>
        <v>735.45232273838633</v>
      </c>
      <c r="H9" s="33">
        <f t="shared" si="3"/>
        <v>637.60869565217388</v>
      </c>
      <c r="I9" s="33">
        <f t="shared" si="4"/>
        <v>578.9227166276346</v>
      </c>
      <c r="J9" s="32">
        <f t="shared" si="5"/>
        <v>1951.9837350181947</v>
      </c>
      <c r="K9" s="34"/>
      <c r="L9" s="35">
        <f>IF(ISNA(VLOOKUP($C9,'COT Yukon Nov 25'!$A$17:$H$37,8,FALSE))=TRUE,"0",VLOOKUP($C9,'COT Yukon Nov 25'!$A$17:$H$37,8,FALSE))</f>
        <v>431.78225537125678</v>
      </c>
      <c r="M9" s="35">
        <f>IF(ISNA(VLOOKUP($C9,'CDN SS JAN 15'!$A$17:$H$31,8,FALSE))=TRUE,0,VLOOKUP($C9,'CDN SS JAN 15'!$A$17:$H$31,8,FALSE))</f>
        <v>415.30398322851153</v>
      </c>
      <c r="N9" s="35">
        <f>IF(ISNA(VLOOKUP($C9,'MUSKOKA TT SS JAN 21'!$A$17:$H$59,8,FALSE))=TRUE,0,VLOOKUP($C9,'MUSKOKA TT SS JAN 21'!$A$17:$H$59,8,FALSE))</f>
        <v>0</v>
      </c>
      <c r="O9" s="36">
        <f>IF(ISNA(VLOOKUP($C9,'MUSKOKA TT SS JAN 22'!$A$17:$H$58,8,FALSE))=TRUE,0,VLOOKUP($C9,'MUSKOKA TT SS JAN 22'!$A$17:$H$58,8,FALSE))</f>
        <v>0</v>
      </c>
      <c r="P9" s="36">
        <f>IF(ISNA(VLOOKUP($C9,'COT SS MSLM JAN 28'!$A$17:$H$71,8,FALSE))=TRUE,0,VLOOKUP($C9,'COT SS MSLM JAN 28'!$A$17:$H$71,8,FALSE))</f>
        <v>735.45232273838633</v>
      </c>
      <c r="Q9" s="35">
        <f>IF(ISNA(VLOOKUP($C9,'COT HP MSLM JAN 29'!$A$17:$H$74,8,FALSE))=TRUE,0,VLOOKUP($C9,'COT HP MSLM JAN 29'!$A$17:$H$74,8,FALSE))</f>
        <v>578.9227166276346</v>
      </c>
      <c r="R9" s="35">
        <f>IF(ISNA(VLOOKUP($C9,'Noram Aspen Feb 18 BA'!$A$17:$H$17,8,FALSE))=TRUE,0,VLOOKUP($C9,'Noram Aspen Feb 18 BA'!$A$17:$H$17,8,FALSE))</f>
        <v>0</v>
      </c>
      <c r="S9" s="35">
        <f>IF(ISNA(VLOOKUP($C9,'Noram Aspen Feb 16 SS'!$A$17:$H$23,8,FALSE))=TRUE,0,VLOOKUP($C9,'Noram Aspen Feb 16 SS'!$A$17:$H$23,8,FALSE))</f>
        <v>0</v>
      </c>
      <c r="T9" s="35">
        <f>IF(ISNA(VLOOKUP($C9,'SS Provincals MSLM Feb 24'!$A$17:$H$58,8,FALSE))=TRUE,0,VLOOKUP($C9,'SS Provincals MSLM Feb 24'!$A$17:$H$58,8,FALSE))</f>
        <v>0</v>
      </c>
      <c r="U9" s="35">
        <f>IF(ISNA(VLOOKUP($C9,'Noram SS COP SUN 26'!$A$17:$H$22,8,FALSE))=TRUE,0,VLOOKUP($C9,'Noram SS COP SUN 26'!$A$17:$H$22,8,FALSE))</f>
        <v>0</v>
      </c>
      <c r="V9" s="35">
        <f>IF(ISNA(VLOOKUP($C9,'Noram HP COP Fri 24'!$A$17:$H$33,8,FALSE))=TRUE,0,VLOOKUP($C9,'Noram HP COP Fri 24'!$A$17:$H$33,8,FALSE))</f>
        <v>0</v>
      </c>
      <c r="W9" s="35">
        <f>IF(ISNA(VLOOKUP($C9,'TT Provincials SS Feb 26'!$A$17:$H$80,8,FALSE))=TRUE,0,VLOOKUP($C9,'TT Provincials SS Feb 26'!$A$17:$H$80,8,FALSE))</f>
        <v>0</v>
      </c>
      <c r="X9" s="35">
        <f>IF(ISNA(VLOOKUP($C9,'MSLM NORAM MAR 4 SS'!$A$17:$H$38,8,FALSE))=TRUE,0,VLOOKUP($C9,'MSLM NORAM MAR 4 SS'!$A$17:$H$38,8,FALSE))</f>
        <v>378.94736842105266</v>
      </c>
      <c r="Y9" s="35">
        <f>IF(ISNA(VLOOKUP($C9,'COT HP Stoneham Mar 17'!$A$17:$H$33,8,FALSE))=TRUE,0,VLOOKUP($C9,'COT HP Stoneham Mar 17'!$A$17:$H$33,8,FALSE))</f>
        <v>0</v>
      </c>
      <c r="Z9" s="35">
        <f>IF(ISNA(VLOOKUP($C9,'COT SS MARCH 19'!$A$17:$H$47,8,FALSE))=TRUE,0,VLOOKUP($C9,'COT SS MARCH 19'!$A$17:$H$47,8,FALSE))</f>
        <v>637.60869565217388</v>
      </c>
      <c r="AA9" s="35">
        <f>IF(ISNA(VLOOKUP($C9,'StepUp Le Relais'!$A$17:$H$47,8,FALSE))=TRUE,0,VLOOKUP($C9,'StepUp Le Relais'!$A$17:$H$47,8,FALSE))</f>
        <v>503.22580645161293</v>
      </c>
      <c r="AB9" s="35">
        <f>IF(ISNA(VLOOKUP($C9,'SS JR NATS WHISTHLER APRIL 7'!$A$17:$H$47,8,FALSE))=TRUE,0,VLOOKUP($C9,'SS JR NATS WHISTHLER APRIL 7'!$A$17:$H$47,8,FALSE))</f>
        <v>0</v>
      </c>
      <c r="AC9" s="35">
        <f>IF(ISNA(VLOOKUP($C9,'JR NATS BA WHISTHLER APRIL 8'!$A$17:$H$47,8,FALSE))=TRUE,0,VLOOKUP($C9,'JR NATS BA WHISTHLER APRIL 8'!$A$17:$H$47,8,FALSE))</f>
        <v>0</v>
      </c>
      <c r="AD9" s="35">
        <f>IF(ISNA(VLOOKUP($C9,'JR NATS HP WHISTHLER APRIL 9'!$A$17:$H$47,8,FALSE))=TRUE,0,VLOOKUP($C9,'JR NATS HP WHISTHLER APRIL 9'!$A$17:$H$47,8,FALSE))</f>
        <v>0</v>
      </c>
    </row>
    <row r="10" spans="1:30" ht="15" customHeight="1">
      <c r="A10" s="278" t="s">
        <v>60</v>
      </c>
      <c r="B10" s="278" t="s">
        <v>70</v>
      </c>
      <c r="C10" s="202" t="s">
        <v>65</v>
      </c>
      <c r="D10" s="289"/>
      <c r="E10" s="278">
        <f t="shared" si="0"/>
        <v>5</v>
      </c>
      <c r="F10" s="32">
        <f t="shared" si="1"/>
        <v>5</v>
      </c>
      <c r="G10" s="33">
        <f t="shared" si="2"/>
        <v>645.90977768184769</v>
      </c>
      <c r="H10" s="33">
        <f t="shared" si="3"/>
        <v>637.99533799533799</v>
      </c>
      <c r="I10" s="33">
        <f t="shared" si="4"/>
        <v>623.15789473684208</v>
      </c>
      <c r="J10" s="32">
        <f t="shared" si="5"/>
        <v>1907.0630104140278</v>
      </c>
      <c r="K10" s="34"/>
      <c r="L10" s="35">
        <f>IF(ISNA(VLOOKUP($C10,'COT Yukon Nov 25'!$A$17:$H$37,8,FALSE))=TRUE,"0",VLOOKUP($C10,'COT Yukon Nov 25'!$A$17:$H$37,8,FALSE))</f>
        <v>527.94166759434484</v>
      </c>
      <c r="M10" s="35">
        <f>IF(ISNA(VLOOKUP($C10,'CDN SS JAN 15'!$A$17:$H$31,8,FALSE))=TRUE,0,VLOOKUP($C10,'CDN SS JAN 15'!$A$17:$H$31,8,FALSE))</f>
        <v>623.15789473684208</v>
      </c>
      <c r="N10" s="35">
        <f>IF(ISNA(VLOOKUP($C10,'MUSKOKA TT SS JAN 21'!$A$17:$H$59,8,FALSE))=TRUE,0,VLOOKUP($C10,'MUSKOKA TT SS JAN 21'!$A$17:$H$59,8,FALSE))</f>
        <v>0</v>
      </c>
      <c r="O10" s="36">
        <f>IF(ISNA(VLOOKUP($C10,'MUSKOKA TT SS JAN 22'!$A$17:$H$58,8,FALSE))=TRUE,0,VLOOKUP($C10,'MUSKOKA TT SS JAN 22'!$A$17:$H$58,8,FALSE))</f>
        <v>0</v>
      </c>
      <c r="P10" s="36">
        <f>IF(ISNA(VLOOKUP($C10,'COT SS MSLM JAN 28'!$A$17:$H$71,8,FALSE))=TRUE,0,VLOOKUP($C10,'COT SS MSLM JAN 28'!$A$17:$H$71,8,FALSE))</f>
        <v>637.99533799533799</v>
      </c>
      <c r="Q10" s="35">
        <f>IF(ISNA(VLOOKUP($C10,'COT HP MSLM JAN 29'!$A$17:$H$74,8,FALSE))=TRUE,0,VLOOKUP($C10,'COT HP MSLM JAN 29'!$A$17:$H$74,8,FALSE))</f>
        <v>0</v>
      </c>
      <c r="R10" s="35">
        <f>IF(ISNA(VLOOKUP($C10,'Noram Aspen Feb 18 BA'!$A$17:$H$17,8,FALSE))=TRUE,0,VLOOKUP($C10,'Noram Aspen Feb 18 BA'!$A$17:$H$17,8,FALSE))</f>
        <v>0</v>
      </c>
      <c r="S10" s="35">
        <f>IF(ISNA(VLOOKUP($C10,'Noram Aspen Feb 16 SS'!$A$17:$H$23,8,FALSE))=TRUE,0,VLOOKUP($C10,'Noram Aspen Feb 16 SS'!$A$17:$H$23,8,FALSE))</f>
        <v>645.90977768184769</v>
      </c>
      <c r="T10" s="35">
        <f>IF(ISNA(VLOOKUP($C10,'SS Provincals MSLM Feb 24'!$A$17:$H$58,8,FALSE))=TRUE,0,VLOOKUP($C10,'SS Provincals MSLM Feb 24'!$A$17:$H$58,8,FALSE))</f>
        <v>0</v>
      </c>
      <c r="U10" s="35">
        <f>IF(ISNA(VLOOKUP($C10,'Noram SS COP SUN 26'!$A$17:$H$22,8,FALSE))=TRUE,0,VLOOKUP($C10,'Noram SS COP SUN 26'!$A$17:$H$22,8,FALSE))</f>
        <v>458.80773962644008</v>
      </c>
      <c r="V10" s="35">
        <f>IF(ISNA(VLOOKUP($C10,'Noram HP COP Fri 24'!$A$17:$H$33,8,FALSE))=TRUE,0,VLOOKUP($C10,'Noram HP COP Fri 24'!$A$17:$H$33,8,FALSE))</f>
        <v>0</v>
      </c>
      <c r="W10" s="35">
        <f>IF(ISNA(VLOOKUP($C10,'TT Provincials SS Feb 26'!$A$17:$H$80,8,FALSE))=TRUE,0,VLOOKUP($C10,'TT Provincials SS Feb 26'!$A$17:$H$80,8,FALSE))</f>
        <v>0</v>
      </c>
      <c r="X10" s="35">
        <f>IF(ISNA(VLOOKUP($C10,'MSLM NORAM MAR 4 SS'!$A$17:$H$38,8,FALSE))=TRUE,0,VLOOKUP($C10,'MSLM NORAM MAR 4 SS'!$A$17:$H$38,8,FALSE))</f>
        <v>550.45614035087726</v>
      </c>
      <c r="Y10" s="35">
        <f>IF(ISNA(VLOOKUP($C10,'COT HP Stoneham Mar 17'!$A$17:$H$33,8,FALSE))=TRUE,0,VLOOKUP($C10,'COT HP Stoneham Mar 17'!$A$17:$H$33,8,FALSE))</f>
        <v>0</v>
      </c>
      <c r="Z10" s="35">
        <f>IF(ISNA(VLOOKUP($C10,'COT SS MARCH 19'!$A$17:$H$47,8,FALSE))=TRUE,0,VLOOKUP($C10,'COT SS MARCH 19'!$A$17:$H$47,8,FALSE))</f>
        <v>575.21739130434776</v>
      </c>
      <c r="AA10" s="35">
        <f>IF(ISNA(VLOOKUP($C10,'StepUp Le Relais'!$A$17:$H$47,8,FALSE))=TRUE,0,VLOOKUP($C10,'StepUp Le Relais'!$A$17:$H$47,8,FALSE))</f>
        <v>493.54838709677421</v>
      </c>
      <c r="AB10" s="35">
        <f>IF(ISNA(VLOOKUP($C10,'SS JR NATS WHISTHLER APRIL 7'!$A$17:$H$47,8,FALSE))=TRUE,0,VLOOKUP($C10,'SS JR NATS WHISTHLER APRIL 7'!$A$17:$H$47,8,FALSE))</f>
        <v>0</v>
      </c>
      <c r="AC10" s="35">
        <f>IF(ISNA(VLOOKUP($C10,'JR NATS BA WHISTHLER APRIL 8'!$A$17:$H$47,8,FALSE))=TRUE,0,VLOOKUP($C10,'JR NATS BA WHISTHLER APRIL 8'!$A$17:$H$47,8,FALSE))</f>
        <v>0</v>
      </c>
      <c r="AD10" s="35">
        <f>IF(ISNA(VLOOKUP($C10,'JR NATS HP WHISTHLER APRIL 9'!$A$17:$H$47,8,FALSE))=TRUE,0,VLOOKUP($C10,'JR NATS HP WHISTHLER APRIL 9'!$A$17:$H$47,8,FALSE))</f>
        <v>0</v>
      </c>
    </row>
    <row r="11" spans="1:30" ht="15" customHeight="1">
      <c r="A11" s="278" t="s">
        <v>61</v>
      </c>
      <c r="B11" s="278" t="s">
        <v>80</v>
      </c>
      <c r="C11" s="202" t="s">
        <v>142</v>
      </c>
      <c r="D11" s="289"/>
      <c r="E11" s="278">
        <f t="shared" si="0"/>
        <v>6</v>
      </c>
      <c r="F11" s="32">
        <f t="shared" si="1"/>
        <v>6</v>
      </c>
      <c r="G11" s="33">
        <f t="shared" si="2"/>
        <v>683.04093567251459</v>
      </c>
      <c r="H11" s="33">
        <f t="shared" si="3"/>
        <v>625.76112412177974</v>
      </c>
      <c r="I11" s="33">
        <f t="shared" si="4"/>
        <v>597.09302325581393</v>
      </c>
      <c r="J11" s="32">
        <f t="shared" si="5"/>
        <v>1905.8950830501083</v>
      </c>
      <c r="K11" s="34"/>
      <c r="L11" s="35" t="str">
        <f>IF(ISNA(VLOOKUP($C11,'COT Yukon Nov 25'!$A$17:$H$37,8,FALSE))=TRUE,"0",VLOOKUP($C11,'COT Yukon Nov 25'!$A$17:$H$37,8,FALSE))</f>
        <v>0</v>
      </c>
      <c r="M11" s="35">
        <f>IF(ISNA(VLOOKUP($C11,'CDN SS JAN 15'!$A$17:$H$31,8,FALSE))=TRUE,0,VLOOKUP($C11,'CDN SS JAN 15'!$A$17:$H$31,8,FALSE))</f>
        <v>0</v>
      </c>
      <c r="N11" s="35">
        <f>IF(ISNA(VLOOKUP($C11,'MUSKOKA TT SS JAN 21'!$A$17:$H$59,8,FALSE))=TRUE,0,VLOOKUP($C11,'MUSKOKA TT SS JAN 21'!$A$17:$H$59,8,FALSE))</f>
        <v>0</v>
      </c>
      <c r="O11" s="36">
        <f>IF(ISNA(VLOOKUP($C11,'MUSKOKA TT SS JAN 22'!$A$17:$H$58,8,FALSE))=TRUE,0,VLOOKUP($C11,'MUSKOKA TT SS JAN 22'!$A$17:$H$58,8,FALSE))</f>
        <v>0</v>
      </c>
      <c r="P11" s="36">
        <f>IF(ISNA(VLOOKUP($C11,'COT SS MSLM JAN 28'!$A$17:$H$72,8,FALSE))=TRUE,0,VLOOKUP($C11,'COT SS MSLM JAN 28'!$A$17:$H$72,8,FALSE))</f>
        <v>510.72261072261074</v>
      </c>
      <c r="Q11" s="35">
        <f>IF(ISNA(VLOOKUP($C11,'COT HP MSLM JAN 29'!$A$17:$H$74,8,FALSE))=TRUE,0,VLOOKUP($C11,'COT HP MSLM JAN 29'!$A$17:$H$74,8,FALSE))</f>
        <v>625.76112412177974</v>
      </c>
      <c r="R11" s="35">
        <f>IF(ISNA(VLOOKUP($C11,'Noram Aspen Feb 18 BA'!$A$17:$H$17,8,FALSE))=TRUE,0,VLOOKUP($C11,'Noram Aspen Feb 18 BA'!$A$17:$H$17,8,FALSE))</f>
        <v>0</v>
      </c>
      <c r="S11" s="35">
        <f>IF(ISNA(VLOOKUP($C11,'Noram Aspen Feb 16 SS'!$A$17:$H$23,8,FALSE))=TRUE,0,VLOOKUP($C11,'Noram Aspen Feb 16 SS'!$A$17:$H$23,8,FALSE))</f>
        <v>0</v>
      </c>
      <c r="T11" s="35">
        <f>IF(ISNA(VLOOKUP($C11,'SS Provincals MSLM Feb 24'!$A$17:$H$58,8,FALSE))=TRUE,0,VLOOKUP($C11,'SS Provincals MSLM Feb 24'!$A$17:$H$58,8,FALSE))</f>
        <v>0</v>
      </c>
      <c r="U11" s="35">
        <f>IF(ISNA(VLOOKUP($C11,'Noram SS COP SUN 26'!$A$17:$H$22,8,FALSE))=TRUE,0,VLOOKUP($C11,'Noram SS COP SUN 26'!$A$17:$H$22,8,FALSE))</f>
        <v>0</v>
      </c>
      <c r="V11" s="35">
        <f>IF(ISNA(VLOOKUP($C11,'Noram HP COP Fri 24'!$A$17:$H$33,8,FALSE))=TRUE,0,VLOOKUP($C11,'Noram HP COP Fri 24'!$A$17:$H$33,8,FALSE))</f>
        <v>0</v>
      </c>
      <c r="W11" s="35">
        <f>IF(ISNA(VLOOKUP($C11,'TT Provincials SS Feb 26'!$A$17:$H$80,8,FALSE))=TRUE,0,VLOOKUP($C11,'TT Provincials SS Feb 26'!$A$17:$H$80,8,FALSE))</f>
        <v>0</v>
      </c>
      <c r="X11" s="35">
        <f>IF(ISNA(VLOOKUP($C11,'MSLM NORAM MAR 4 SS'!$A$17:$H$38,8,FALSE))=TRUE,0,VLOOKUP($C11,'MSLM NORAM MAR 4 SS'!$A$17:$H$38,8,FALSE))</f>
        <v>683.04093567251459</v>
      </c>
      <c r="Y11" s="35">
        <f>IF(ISNA(VLOOKUP($C11,'COT HP Stoneham Mar 17'!$A$17:$H$33,8,FALSE))=TRUE,0,VLOOKUP($C11,'COT HP Stoneham Mar 17'!$A$17:$H$33,8,FALSE))</f>
        <v>0</v>
      </c>
      <c r="Z11" s="35">
        <f>IF(ISNA(VLOOKUP($C11,'COT SS MARCH 19'!$A$17:$H$47,8,FALSE))=TRUE,0,VLOOKUP($C11,'COT SS MARCH 19'!$A$17:$H$47,8,FALSE))</f>
        <v>590.71729957805906</v>
      </c>
      <c r="AA11" s="35">
        <f>IF(ISNA(VLOOKUP($C11,'StepUp Le Relais'!$A$17:$H$47,8,FALSE))=TRUE,0,VLOOKUP($C11,'StepUp Le Relais'!$A$17:$H$47,8,FALSE))</f>
        <v>0</v>
      </c>
      <c r="AB11" s="35">
        <f>IF(ISNA(VLOOKUP($C11,'SS JR NATS WHISTHLER APRIL 7'!$A$17:$H$47,8,FALSE))=TRUE,0,VLOOKUP($C11,'SS JR NATS WHISTHLER APRIL 7'!$A$17:$H$47,8,FALSE))</f>
        <v>542.38410596026495</v>
      </c>
      <c r="AC11" s="35">
        <f>IF(ISNA(VLOOKUP($C11,'JR NATS BA WHISTHLER APRIL 8'!$A$17:$H$47,8,FALSE))=TRUE,0,VLOOKUP($C11,'JR NATS BA WHISTHLER APRIL 8'!$A$17:$H$47,8,FALSE))</f>
        <v>585.57268722466961</v>
      </c>
      <c r="AD11" s="35">
        <f>IF(ISNA(VLOOKUP($C11,'JR NATS HP WHISTHLER APRIL 9'!$A$17:$H$47,8,FALSE))=TRUE,0,VLOOKUP($C11,'JR NATS HP WHISTHLER APRIL 9'!$A$17:$H$47,8,FALSE))</f>
        <v>597.09302325581393</v>
      </c>
    </row>
    <row r="12" spans="1:30" ht="15" customHeight="1">
      <c r="A12" s="276" t="s">
        <v>61</v>
      </c>
      <c r="B12" s="278" t="s">
        <v>62</v>
      </c>
      <c r="C12" s="202" t="s">
        <v>51</v>
      </c>
      <c r="D12" s="289"/>
      <c r="E12" s="278">
        <f t="shared" si="0"/>
        <v>7</v>
      </c>
      <c r="F12" s="32">
        <f t="shared" si="1"/>
        <v>7</v>
      </c>
      <c r="G12" s="33">
        <f t="shared" si="2"/>
        <v>800</v>
      </c>
      <c r="H12" s="33">
        <f t="shared" si="3"/>
        <v>565.34883720930236</v>
      </c>
      <c r="I12" s="33">
        <f t="shared" si="4"/>
        <v>526.65148063781328</v>
      </c>
      <c r="J12" s="32">
        <f t="shared" si="5"/>
        <v>1892.0003178471156</v>
      </c>
      <c r="K12" s="34"/>
      <c r="L12" s="35">
        <f>IF(ISNA(VLOOKUP($C12,'COT Yukon Nov 25'!$A$17:$H$37,8,FALSE))=TRUE,"0",VLOOKUP($C12,'COT Yukon Nov 25'!$A$17:$H$37,8,FALSE))</f>
        <v>342.16854057664477</v>
      </c>
      <c r="M12" s="35">
        <f>IF(ISNA(VLOOKUP($C12,'CDN SS JAN 15'!$A$17:$H$31,8,FALSE))=TRUE,0,VLOOKUP($C12,'CDN SS JAN 15'!$A$17:$H$31,8,FALSE))</f>
        <v>0</v>
      </c>
      <c r="N12" s="35">
        <f>IF(ISNA(VLOOKUP($C12,'MUSKOKA TT SS JAN 21'!$A$17:$H$59,8,FALSE))=TRUE,0,VLOOKUP($C12,'MUSKOKA TT SS JAN 21'!$A$17:$H$59,8,FALSE))</f>
        <v>0</v>
      </c>
      <c r="O12" s="36">
        <f>IF(ISNA(VLOOKUP($C12,'MUSKOKA TT SS JAN 22'!$A$17:$H$58,8,FALSE))=TRUE,0,VLOOKUP($C12,'MUSKOKA TT SS JAN 22'!$A$17:$H$58,8,FALSE))</f>
        <v>0</v>
      </c>
      <c r="P12" s="36">
        <f>IF(ISNA(VLOOKUP($C12,'COT SS MSLM JAN 28'!$A$17:$H$71,8,FALSE))=TRUE,0,VLOOKUP($C12,'COT SS MSLM JAN 28'!$A$17:$H$71,8,FALSE))</f>
        <v>0</v>
      </c>
      <c r="Q12" s="35">
        <f>IF(ISNA(VLOOKUP($C12,'COT HP MSLM JAN 29'!$A$17:$H$74,8,FALSE))=TRUE,0,VLOOKUP($C12,'COT HP MSLM JAN 29'!$A$17:$H$74,8,FALSE))</f>
        <v>800</v>
      </c>
      <c r="R12" s="35">
        <f>IF(ISNA(VLOOKUP($C12,'Noram Aspen Feb 18 BA'!$A$17:$H$17,8,FALSE))=TRUE,0,VLOOKUP($C12,'Noram Aspen Feb 18 BA'!$A$17:$H$17,8,FALSE))</f>
        <v>0</v>
      </c>
      <c r="S12" s="35">
        <f>IF(ISNA(VLOOKUP($C12,'Noram Aspen Feb 16 SS'!$A$17:$H$23,8,FALSE))=TRUE,0,VLOOKUP($C12,'Noram Aspen Feb 16 SS'!$A$17:$H$23,8,FALSE))</f>
        <v>0</v>
      </c>
      <c r="T12" s="35">
        <f>IF(ISNA(VLOOKUP($C12,'SS Provincals MSLM Feb 24'!$A$17:$H$58,8,FALSE))=TRUE,0,VLOOKUP($C12,'SS Provincals MSLM Feb 24'!$A$17:$H$58,8,FALSE))</f>
        <v>0</v>
      </c>
      <c r="U12" s="35">
        <f>IF(ISNA(VLOOKUP($C12,'Noram SS COP SUN 26'!$A$17:$H$22,8,FALSE))=TRUE,0,VLOOKUP($C12,'Noram SS COP SUN 26'!$A$17:$H$22,8,FALSE))</f>
        <v>0</v>
      </c>
      <c r="V12" s="35">
        <f>IF(ISNA(VLOOKUP($C12,'Noram HP COP Fri 24'!$A$17:$H$33,8,FALSE))=TRUE,0,VLOOKUP($C12,'Noram HP COP Fri 24'!$A$17:$H$33,8,FALSE))</f>
        <v>0</v>
      </c>
      <c r="W12" s="35">
        <f>IF(ISNA(VLOOKUP($C12,'TT Provincials SS Feb 26'!$A$17:$H$80,8,FALSE))=TRUE,0,VLOOKUP($C12,'TT Provincials SS Feb 26'!$A$17:$H$80,8,FALSE))</f>
        <v>0</v>
      </c>
      <c r="X12" s="35">
        <f>IF(ISNA(VLOOKUP($C12,'MSLM NORAM MAR 4 SS'!$A$17:$H$38,8,FALSE))=TRUE,0,VLOOKUP($C12,'MSLM NORAM MAR 4 SS'!$A$17:$H$38,8,FALSE))</f>
        <v>0</v>
      </c>
      <c r="Y12" s="35">
        <f>IF(ISNA(VLOOKUP($C12,'COT HP Stoneham Mar 17'!$A$17:$H$33,8,FALSE))=TRUE,0,VLOOKUP($C12,'COT HP Stoneham Mar 17'!$A$17:$H$33,8,FALSE))</f>
        <v>526.65148063781328</v>
      </c>
      <c r="Z12" s="35">
        <f>IF(ISNA(VLOOKUP($C12,'COT SS MARCH 19'!$A$17:$H$47,8,FALSE))=TRUE,0,VLOOKUP($C12,'COT SS MARCH 19'!$A$17:$H$47,8,FALSE))</f>
        <v>264.78260869565213</v>
      </c>
      <c r="AA12" s="35">
        <f>IF(ISNA(VLOOKUP($C12,'StepUp Le Relais'!$A$17:$H$47,8,FALSE))=TRUE,0,VLOOKUP($C12,'StepUp Le Relais'!$A$17:$H$47,8,FALSE))</f>
        <v>0</v>
      </c>
      <c r="AB12" s="35">
        <f>IF(ISNA(VLOOKUP($C12,'SS JR NATS WHISTHLER APRIL 7'!$A$17:$H$47,8,FALSE))=TRUE,0,VLOOKUP($C12,'SS JR NATS WHISTHLER APRIL 7'!$A$17:$H$47,8,FALSE))</f>
        <v>449.11699779249454</v>
      </c>
      <c r="AC12" s="35">
        <f>IF(ISNA(VLOOKUP($C12,'JR NATS BA WHISTHLER APRIL 8'!$A$17:$H$47,8,FALSE))=TRUE,0,VLOOKUP($C12,'JR NATS BA WHISTHLER APRIL 8'!$A$17:$H$47,8,FALSE))</f>
        <v>485.35242290748903</v>
      </c>
      <c r="AD12" s="35">
        <f>IF(ISNA(VLOOKUP($C12,'JR NATS HP WHISTHLER APRIL 9'!$A$17:$H$47,8,FALSE))=TRUE,0,VLOOKUP($C12,'JR NATS HP WHISTHLER APRIL 9'!$A$17:$H$47,8,FALSE))</f>
        <v>565.34883720930236</v>
      </c>
    </row>
    <row r="13" spans="1:30" ht="15" customHeight="1">
      <c r="A13" s="278" t="s">
        <v>60</v>
      </c>
      <c r="B13" s="278" t="s">
        <v>62</v>
      </c>
      <c r="C13" s="202" t="s">
        <v>53</v>
      </c>
      <c r="D13" s="289"/>
      <c r="E13" s="278">
        <f t="shared" si="0"/>
        <v>8</v>
      </c>
      <c r="F13" s="32">
        <f t="shared" si="1"/>
        <v>8</v>
      </c>
      <c r="G13" s="33">
        <f t="shared" si="2"/>
        <v>651.04895104895104</v>
      </c>
      <c r="H13" s="33">
        <f t="shared" si="3"/>
        <v>577.74193548387109</v>
      </c>
      <c r="I13" s="33">
        <f t="shared" si="4"/>
        <v>575.43859649122805</v>
      </c>
      <c r="J13" s="32">
        <f t="shared" si="5"/>
        <v>1804.2294830240503</v>
      </c>
      <c r="K13" s="34"/>
      <c r="L13" s="35">
        <f>IF(ISNA(VLOOKUP($C13,'COT Yukon Nov 25'!$A$17:$H$37,8,FALSE))=TRUE,"0",VLOOKUP($C13,'COT Yukon Nov 25'!$A$17:$H$37,8,FALSE))</f>
        <v>486.3297339418902</v>
      </c>
      <c r="M13" s="35">
        <f>IF(ISNA(VLOOKUP($C13,'CDN SS JAN 15'!$A$17:$H$31,8,FALSE))=TRUE,0,VLOOKUP($C13,'CDN SS JAN 15'!$A$17:$H$31,8,FALSE))</f>
        <v>0</v>
      </c>
      <c r="N13" s="35">
        <f>IF(ISNA(VLOOKUP($C13,'MUSKOKA TT SS JAN 21'!$A$17:$H$59,8,FALSE))=TRUE,0,VLOOKUP($C13,'MUSKOKA TT SS JAN 21'!$A$17:$H$59,8,FALSE))</f>
        <v>0</v>
      </c>
      <c r="O13" s="36">
        <f>IF(ISNA(VLOOKUP($C13,'MUSKOKA TT SS JAN 22'!$A$17:$H$58,8,FALSE))=TRUE,0,VLOOKUP($C13,'MUSKOKA TT SS JAN 22'!$A$17:$H$58,8,FALSE))</f>
        <v>0</v>
      </c>
      <c r="P13" s="36">
        <f>IF(ISNA(VLOOKUP($C13,'COT SS MSLM JAN 28'!$A$17:$H$71,8,FALSE))=TRUE,0,VLOOKUP($C13,'COT SS MSLM JAN 28'!$A$17:$H$71,8,FALSE))</f>
        <v>651.04895104895104</v>
      </c>
      <c r="Q13" s="35">
        <f>IF(ISNA(VLOOKUP($C13,'COT HP MSLM JAN 29'!$A$17:$H$74,8,FALSE))=TRUE,0,VLOOKUP($C13,'COT HP MSLM JAN 29'!$A$17:$H$74,8,FALSE))</f>
        <v>0</v>
      </c>
      <c r="R13" s="35">
        <f>IF(ISNA(VLOOKUP($C13,'Noram Aspen Feb 18 BA'!$A$17:$H$17,8,FALSE))=TRUE,0,VLOOKUP($C13,'Noram Aspen Feb 18 BA'!$A$17:$H$17,8,FALSE))</f>
        <v>0</v>
      </c>
      <c r="S13" s="35">
        <f>IF(ISNA(VLOOKUP($C13,'Noram Aspen Feb 16 SS'!$A$17:$H$23,8,FALSE))=TRUE,0,VLOOKUP($C13,'Noram Aspen Feb 16 SS'!$A$17:$H$23,8,FALSE))</f>
        <v>0</v>
      </c>
      <c r="T13" s="35">
        <f>IF(ISNA(VLOOKUP($C13,'SS Provincals MSLM Feb 24'!$A$17:$H$58,8,FALSE))=TRUE,0,VLOOKUP($C13,'SS Provincals MSLM Feb 24'!$A$17:$H$58,8,FALSE))</f>
        <v>0</v>
      </c>
      <c r="U13" s="35">
        <f>IF(ISNA(VLOOKUP($C13,'Noram SS COP SUN 26'!$A$17:$H$22,8,FALSE))=TRUE,0,VLOOKUP($C13,'Noram SS COP SUN 26'!$A$17:$H$22,8,FALSE))</f>
        <v>436.15926630130861</v>
      </c>
      <c r="V13" s="35">
        <f>IF(ISNA(VLOOKUP($C13,'Noram HP COP Fri 24'!$A$17:$H$33,8,FALSE))=TRUE,0,VLOOKUP($C13,'Noram HP COP Fri 24'!$A$17:$H$33,8,FALSE))</f>
        <v>0</v>
      </c>
      <c r="W13" s="35">
        <f>IF(ISNA(VLOOKUP($C13,'TT Provincials SS Feb 26'!$A$17:$H$80,8,FALSE))=TRUE,0,VLOOKUP($C13,'TT Provincials SS Feb 26'!$A$17:$H$80,8,FALSE))</f>
        <v>0</v>
      </c>
      <c r="X13" s="35">
        <f>IF(ISNA(VLOOKUP($C13,'MSLM NORAM MAR 4 SS'!$A$17:$H$38,8,FALSE))=TRUE,0,VLOOKUP($C13,'MSLM NORAM MAR 4 SS'!$A$17:$H$38,8,FALSE))</f>
        <v>575.43859649122805</v>
      </c>
      <c r="Y13" s="35">
        <f>IF(ISNA(VLOOKUP($C13,'COT HP Stoneham Mar 17'!$A$17:$H$33,8,FALSE))=TRUE,0,VLOOKUP($C13,'COT HP Stoneham Mar 17'!$A$17:$H$33,8,FALSE))</f>
        <v>0</v>
      </c>
      <c r="Z13" s="35">
        <f>IF(ISNA(VLOOKUP($C13,'COT SS MARCH 19'!$A$17:$H$47,8,FALSE))=TRUE,0,VLOOKUP($C13,'COT SS MARCH 19'!$A$17:$H$47,8,FALSE))</f>
        <v>83.695652173913047</v>
      </c>
      <c r="AA13" s="35">
        <f>IF(ISNA(VLOOKUP($C13,'StepUp Le Relais'!$A$17:$H$47,8,FALSE))=TRUE,0,VLOOKUP($C13,'StepUp Le Relais'!$A$17:$H$47,8,FALSE))</f>
        <v>577.74193548387109</v>
      </c>
      <c r="AB13" s="35">
        <f>IF(ISNA(VLOOKUP($C13,'SS JR NATS WHISTHLER APRIL 7'!$A$17:$H$47,8,FALSE))=TRUE,0,VLOOKUP($C13,'SS JR NATS WHISTHLER APRIL 7'!$A$17:$H$47,8,FALSE))</f>
        <v>0</v>
      </c>
      <c r="AC13" s="35">
        <f>IF(ISNA(VLOOKUP($C13,'JR NATS BA WHISTHLER APRIL 8'!$A$17:$H$47,8,FALSE))=TRUE,0,VLOOKUP($C13,'JR NATS BA WHISTHLER APRIL 8'!$A$17:$H$47,8,FALSE))</f>
        <v>0</v>
      </c>
      <c r="AD13" s="35">
        <f>IF(ISNA(VLOOKUP($C13,'JR NATS HP WHISTHLER APRIL 9'!$A$17:$H$47,8,FALSE))=TRUE,0,VLOOKUP($C13,'JR NATS HP WHISTHLER APRIL 9'!$A$17:$H$47,8,FALSE))</f>
        <v>0</v>
      </c>
    </row>
    <row r="14" spans="1:30" ht="15" customHeight="1">
      <c r="A14" s="278" t="s">
        <v>94</v>
      </c>
      <c r="B14" s="278" t="s">
        <v>71</v>
      </c>
      <c r="C14" s="202" t="s">
        <v>112</v>
      </c>
      <c r="D14" s="289"/>
      <c r="E14" s="278">
        <f t="shared" si="0"/>
        <v>9</v>
      </c>
      <c r="F14" s="32">
        <f t="shared" si="1"/>
        <v>9</v>
      </c>
      <c r="G14" s="33">
        <f t="shared" si="2"/>
        <v>637.65281173594133</v>
      </c>
      <c r="H14" s="33">
        <f t="shared" si="3"/>
        <v>581.304347826087</v>
      </c>
      <c r="I14" s="33">
        <f t="shared" si="4"/>
        <v>550</v>
      </c>
      <c r="J14" s="32">
        <f t="shared" si="5"/>
        <v>1768.9571595620282</v>
      </c>
      <c r="K14" s="34"/>
      <c r="L14" s="35" t="str">
        <f>IF(ISNA(VLOOKUP($C14,'COT Yukon Nov 25'!$A$17:$H$37,8,FALSE))=TRUE,"0",VLOOKUP($C14,'COT Yukon Nov 25'!$A$17:$H$37,8,FALSE))</f>
        <v>0</v>
      </c>
      <c r="M14" s="35">
        <f>IF(ISNA(VLOOKUP($C14,'CDN SS JAN 15'!$A$17:$H$31,8,FALSE))=TRUE,0,VLOOKUP($C14,'CDN SS JAN 15'!$A$17:$H$31,8,FALSE))</f>
        <v>0</v>
      </c>
      <c r="N14" s="35">
        <f>IF(ISNA(VLOOKUP($C14,'MUSKOKA TT SS JAN 21'!$A$17:$H$59,8,FALSE))=TRUE,0,VLOOKUP($C14,'MUSKOKA TT SS JAN 21'!$A$17:$H$59,8,FALSE))</f>
        <v>419.13439635535303</v>
      </c>
      <c r="O14" s="36">
        <f>IF(ISNA(VLOOKUP($C14,'MUSKOKA TT SS JAN 22'!$A$17:$H$58,8,FALSE))=TRUE,0,VLOOKUP($C14,'MUSKOKA TT SS JAN 22'!$A$17:$H$58,8,FALSE))</f>
        <v>31.322505800464036</v>
      </c>
      <c r="P14" s="36">
        <f>IF(ISNA(VLOOKUP($C14,'COT SS MSLM JAN 28'!$A$17:$H$71,8,FALSE))=TRUE,0,VLOOKUP($C14,'COT SS MSLM JAN 28'!$A$17:$H$71,8,FALSE))</f>
        <v>637.65281173594133</v>
      </c>
      <c r="Q14" s="35">
        <f>IF(ISNA(VLOOKUP($C14,'COT HP MSLM JAN 29'!$A$17:$H$74,8,FALSE))=TRUE,0,VLOOKUP($C14,'COT HP MSLM JAN 29'!$A$17:$H$74,8,FALSE))</f>
        <v>0</v>
      </c>
      <c r="R14" s="35">
        <f>IF(ISNA(VLOOKUP($C14,'Noram Aspen Feb 18 BA'!$A$17:$H$17,8,FALSE))=TRUE,0,VLOOKUP($C14,'Noram Aspen Feb 18 BA'!$A$17:$H$17,8,FALSE))</f>
        <v>0</v>
      </c>
      <c r="S14" s="35">
        <f>IF(ISNA(VLOOKUP($C14,'Noram Aspen Feb 16 SS'!$A$17:$H$23,8,FALSE))=TRUE,0,VLOOKUP($C14,'Noram Aspen Feb 16 SS'!$A$17:$H$23,8,FALSE))</f>
        <v>0</v>
      </c>
      <c r="T14" s="35">
        <f>IF(ISNA(VLOOKUP($C14,'SS Provincals MSLM Feb 24'!$A$17:$H$58,8,FALSE))=TRUE,0,VLOOKUP($C14,'SS Provincals MSLM Feb 24'!$A$17:$H$58,8,FALSE))</f>
        <v>531.25000000000011</v>
      </c>
      <c r="U14" s="35">
        <f>IF(ISNA(VLOOKUP($C14,'Noram SS COP SUN 26'!$A$17:$H$22,8,FALSE))=TRUE,0,VLOOKUP($C14,'Noram SS COP SUN 26'!$A$17:$H$22,8,FALSE))</f>
        <v>0</v>
      </c>
      <c r="V14" s="35">
        <f>IF(ISNA(VLOOKUP($C14,'Noram HP COP Fri 24'!$A$17:$H$33,8,FALSE))=TRUE,0,VLOOKUP($C14,'Noram HP COP Fri 24'!$A$17:$H$33,8,FALSE))</f>
        <v>0</v>
      </c>
      <c r="W14" s="35">
        <f>IF(ISNA(VLOOKUP($C14,'TT Provincials SS Feb 26'!$A$17:$H$80,8,FALSE))=TRUE,0,VLOOKUP($C14,'TT Provincials SS Feb 26'!$A$17:$H$80,8,FALSE))</f>
        <v>550</v>
      </c>
      <c r="X14" s="35">
        <f>IF(ISNA(VLOOKUP($C14,'MSLM NORAM MAR 4 SS'!$A$17:$H$38,8,FALSE))=TRUE,0,VLOOKUP($C14,'MSLM NORAM MAR 4 SS'!$A$17:$H$38,8,FALSE))</f>
        <v>0</v>
      </c>
      <c r="Y14" s="35">
        <f>IF(ISNA(VLOOKUP($C14,'COT HP Stoneham Mar 17'!$A$17:$H$33,8,FALSE))=TRUE,0,VLOOKUP($C14,'COT HP Stoneham Mar 17'!$A$17:$H$33,8,FALSE))</f>
        <v>0</v>
      </c>
      <c r="Z14" s="35">
        <f>IF(ISNA(VLOOKUP($C14,'COT SS MARCH 19'!$A$17:$H$47,8,FALSE))=TRUE,0,VLOOKUP($C14,'COT SS MARCH 19'!$A$17:$H$47,8,FALSE))</f>
        <v>581.304347826087</v>
      </c>
      <c r="AA14" s="35">
        <f>IF(ISNA(VLOOKUP($C14,'StepUp Le Relais'!$A$17:$H$47,8,FALSE))=TRUE,0,VLOOKUP($C14,'StepUp Le Relais'!$A$17:$H$47,8,FALSE))</f>
        <v>0</v>
      </c>
      <c r="AB14" s="35">
        <f>IF(ISNA(VLOOKUP($C14,'SS JR NATS WHISTHLER APRIL 7'!$A$17:$H$47,8,FALSE))=TRUE,0,VLOOKUP($C14,'SS JR NATS WHISTHLER APRIL 7'!$A$17:$H$47,8,FALSE))</f>
        <v>418.98454746136872</v>
      </c>
      <c r="AC14" s="35">
        <f>IF(ISNA(VLOOKUP($C14,'JR NATS BA WHISTHLER APRIL 8'!$A$17:$H$47,8,FALSE))=TRUE,0,VLOOKUP($C14,'JR NATS BA WHISTHLER APRIL 8'!$A$17:$H$47,8,FALSE))</f>
        <v>489.64757709251109</v>
      </c>
      <c r="AD14" s="35">
        <f>IF(ISNA(VLOOKUP($C14,'JR NATS HP WHISTHLER APRIL 9'!$A$17:$H$47,8,FALSE))=TRUE,0,VLOOKUP($C14,'JR NATS HP WHISTHLER APRIL 9'!$A$17:$H$47,8,FALSE))</f>
        <v>0</v>
      </c>
    </row>
    <row r="15" spans="1:30" ht="15" customHeight="1">
      <c r="A15" s="278" t="s">
        <v>60</v>
      </c>
      <c r="B15" s="278" t="s">
        <v>62</v>
      </c>
      <c r="C15" s="202" t="s">
        <v>55</v>
      </c>
      <c r="D15" s="289"/>
      <c r="E15" s="278">
        <f t="shared" si="0"/>
        <v>10</v>
      </c>
      <c r="F15" s="32">
        <f t="shared" si="1"/>
        <v>10</v>
      </c>
      <c r="G15" s="33">
        <f t="shared" si="2"/>
        <v>766.27634660421552</v>
      </c>
      <c r="H15" s="33">
        <f t="shared" si="3"/>
        <v>474.89361702127661</v>
      </c>
      <c r="I15" s="33">
        <f t="shared" si="4"/>
        <v>469.67900682250314</v>
      </c>
      <c r="J15" s="32">
        <f t="shared" si="5"/>
        <v>1710.8489704479953</v>
      </c>
      <c r="K15" s="34"/>
      <c r="L15" s="35">
        <f>IF(ISNA(VLOOKUP($C15,'COT Yukon Nov 25'!$A$17:$H$37,8,FALSE))=TRUE,"0",VLOOKUP($C15,'COT Yukon Nov 25'!$A$17:$H$37,8,FALSE))</f>
        <v>213.59234108872312</v>
      </c>
      <c r="M15" s="35">
        <f>IF(ISNA(VLOOKUP($C15,'CDN SS JAN 15'!$A$17:$H$31,8,FALSE))=TRUE,0,VLOOKUP($C15,'CDN SS JAN 15'!$A$17:$H$31,8,FALSE))</f>
        <v>457.86163522012572</v>
      </c>
      <c r="N15" s="35">
        <f>IF(ISNA(VLOOKUP($C15,'MUSKOKA TT SS JAN 21'!$A$17:$H$59,8,FALSE))=TRUE,0,VLOOKUP($C15,'MUSKOKA TT SS JAN 21'!$A$17:$H$59,8,FALSE))</f>
        <v>0</v>
      </c>
      <c r="O15" s="36">
        <f>IF(ISNA(VLOOKUP($C15,'MUSKOKA TT SS JAN 22'!$A$17:$H$58,8,FALSE))=TRUE,0,VLOOKUP($C15,'MUSKOKA TT SS JAN 22'!$A$17:$H$58,8,FALSE))</f>
        <v>0</v>
      </c>
      <c r="P15" s="36">
        <f>IF(ISNA(VLOOKUP($C15,'COT SS MSLM JAN 28'!$A$17:$H$71,8,FALSE))=TRUE,0,VLOOKUP($C15,'COT SS MSLM JAN 28'!$A$17:$H$71,8,FALSE))</f>
        <v>434.03263403263406</v>
      </c>
      <c r="Q15" s="35">
        <f>IF(ISNA(VLOOKUP($C15,'COT HP MSLM JAN 29'!$A$17:$H$74,8,FALSE))=TRUE,0,VLOOKUP($C15,'COT HP MSLM JAN 29'!$A$17:$H$74,8,FALSE))</f>
        <v>766.27634660421552</v>
      </c>
      <c r="R15" s="35">
        <f>IF(ISNA(VLOOKUP($C15,'Noram Aspen Feb 18 BA'!$A$17:$H$17,8,FALSE))=TRUE,0,VLOOKUP($C15,'Noram Aspen Feb 18 BA'!$A$17:$H$17,8,FALSE))</f>
        <v>0</v>
      </c>
      <c r="S15" s="35">
        <f>IF(ISNA(VLOOKUP($C15,'Noram Aspen Feb 16 SS'!$A$17:$H$23,8,FALSE))=TRUE,0,VLOOKUP($C15,'Noram Aspen Feb 16 SS'!$A$17:$H$23,8,FALSE))</f>
        <v>184.54565076624218</v>
      </c>
      <c r="T15" s="35">
        <f>IF(ISNA(VLOOKUP($C15,'SS Provincals MSLM Feb 24'!$A$17:$H$58,8,FALSE))=TRUE,0,VLOOKUP($C15,'SS Provincals MSLM Feb 24'!$A$17:$H$58,8,FALSE))</f>
        <v>0</v>
      </c>
      <c r="U15" s="35">
        <f>IF(ISNA(VLOOKUP($C15,'Noram SS COP SUN 26'!$A$17:$H$22,8,FALSE))=TRUE,0,VLOOKUP($C15,'Noram SS COP SUN 26'!$A$17:$H$22,8,FALSE))</f>
        <v>469.67900682250314</v>
      </c>
      <c r="V15" s="35">
        <f>IF(ISNA(VLOOKUP($C15,'Noram HP COP Fri 24'!$A$17:$H$33,8,FALSE))=TRUE,0,VLOOKUP($C15,'Noram HP COP Fri 24'!$A$17:$H$33,8,FALSE))</f>
        <v>474.89361702127661</v>
      </c>
      <c r="W15" s="35">
        <f>IF(ISNA(VLOOKUP($C15,'TT Provincials SS Feb 26'!$A$17:$H$80,8,FALSE))=TRUE,0,VLOOKUP($C15,'TT Provincials SS Feb 26'!$A$17:$H$80,8,FALSE))</f>
        <v>0</v>
      </c>
      <c r="X15" s="35">
        <f>IF(ISNA(VLOOKUP($C15,'MSLM NORAM MAR 4 SS'!$A$17:$H$38,8,FALSE))=TRUE,0,VLOOKUP($C15,'MSLM NORAM MAR 4 SS'!$A$17:$H$38,8,FALSE))</f>
        <v>190.2222222222222</v>
      </c>
      <c r="Y15" s="35">
        <f>IF(ISNA(VLOOKUP($C15,'COT HP Stoneham Mar 17'!$A$17:$H$33,8,FALSE))=TRUE,0,VLOOKUP($C15,'COT HP Stoneham Mar 17'!$A$17:$H$33,8,FALSE))</f>
        <v>410.0858369098712</v>
      </c>
      <c r="Z15" s="35">
        <f>IF(ISNA(VLOOKUP($C15,'COT SS MARCH 19'!$A$17:$H$47,8,FALSE))=TRUE,0,VLOOKUP($C15,'COT SS MARCH 19'!$A$17:$H$47,8,FALSE))</f>
        <v>0</v>
      </c>
      <c r="AA15" s="35">
        <f>IF(ISNA(VLOOKUP($C15,'StepUp Le Relais'!$A$17:$H$47,8,FALSE))=TRUE,0,VLOOKUP($C15,'StepUp Le Relais'!$A$17:$H$47,8,FALSE))</f>
        <v>442.25806451612908</v>
      </c>
      <c r="AB15" s="35">
        <f>IF(ISNA(VLOOKUP($C15,'SS JR NATS WHISTHLER APRIL 7'!$A$17:$H$47,8,FALSE))=TRUE,0,VLOOKUP($C15,'SS JR NATS WHISTHLER APRIL 7'!$A$17:$H$47,8,FALSE))</f>
        <v>0</v>
      </c>
      <c r="AC15" s="35">
        <f>IF(ISNA(VLOOKUP($C15,'JR NATS BA WHISTHLER APRIL 8'!$A$17:$H$47,8,FALSE))=TRUE,0,VLOOKUP($C15,'JR NATS BA WHISTHLER APRIL 8'!$A$17:$H$47,8,FALSE))</f>
        <v>0</v>
      </c>
      <c r="AD15" s="35">
        <f>IF(ISNA(VLOOKUP($C15,'JR NATS HP WHISTHLER APRIL 9'!$A$17:$H$47,8,FALSE))=TRUE,0,VLOOKUP($C15,'JR NATS HP WHISTHLER APRIL 9'!$A$17:$H$47,8,FALSE))</f>
        <v>0</v>
      </c>
    </row>
    <row r="16" spans="1:30" ht="15" customHeight="1">
      <c r="A16" s="278" t="s">
        <v>94</v>
      </c>
      <c r="B16" s="278" t="s">
        <v>71</v>
      </c>
      <c r="C16" s="202" t="s">
        <v>110</v>
      </c>
      <c r="D16" s="289"/>
      <c r="E16" s="278">
        <f t="shared" si="0"/>
        <v>11</v>
      </c>
      <c r="F16" s="32">
        <f t="shared" si="1"/>
        <v>11</v>
      </c>
      <c r="G16" s="33">
        <f t="shared" si="2"/>
        <v>552.6431718061674</v>
      </c>
      <c r="H16" s="33">
        <f t="shared" si="3"/>
        <v>547.67726161369205</v>
      </c>
      <c r="I16" s="33">
        <f t="shared" si="4"/>
        <v>540.00000000000011</v>
      </c>
      <c r="J16" s="32">
        <f t="shared" si="5"/>
        <v>1640.3204334198595</v>
      </c>
      <c r="K16" s="34"/>
      <c r="L16" s="35" t="str">
        <f>IF(ISNA(VLOOKUP($C16,'COT Yukon Nov 25'!$A$17:$H$37,8,FALSE))=TRUE,"0",VLOOKUP($C16,'COT Yukon Nov 25'!$A$17:$H$37,8,FALSE))</f>
        <v>0</v>
      </c>
      <c r="M16" s="35">
        <f>IF(ISNA(VLOOKUP($C16,'CDN SS JAN 15'!$A$17:$H$31,8,FALSE))=TRUE,0,VLOOKUP($C16,'CDN SS JAN 15'!$A$17:$H$31,8,FALSE))</f>
        <v>0</v>
      </c>
      <c r="N16" s="35">
        <f>IF(ISNA(VLOOKUP($C16,'MUSKOKA TT SS JAN 21'!$A$17:$H$59,8,FALSE))=TRUE,0,VLOOKUP($C16,'MUSKOKA TT SS JAN 21'!$A$17:$H$59,8,FALSE))</f>
        <v>378.13211845102512</v>
      </c>
      <c r="O16" s="36">
        <f>IF(ISNA(VLOOKUP($C16,'MUSKOKA TT SS JAN 22'!$A$17:$H$58,8,FALSE))=TRUE,0,VLOOKUP($C16,'MUSKOKA TT SS JAN 22'!$A$17:$H$58,8,FALSE))</f>
        <v>452.4361948955916</v>
      </c>
      <c r="P16" s="36">
        <f>IF(ISNA(VLOOKUP($C16,'COT SS MSLM JAN 28'!$A$17:$H$71,8,FALSE))=TRUE,0,VLOOKUP($C16,'COT SS MSLM JAN 28'!$A$17:$H$71,8,FALSE))</f>
        <v>547.67726161369205</v>
      </c>
      <c r="Q16" s="35">
        <f>IF(ISNA(VLOOKUP($C16,'COT HP MSLM JAN 29'!$A$17:$H$74,8,FALSE))=TRUE,0,VLOOKUP($C16,'COT HP MSLM JAN 29'!$A$17:$H$74,8,FALSE))</f>
        <v>0</v>
      </c>
      <c r="R16" s="35">
        <f>IF(ISNA(VLOOKUP($C16,'Noram Aspen Feb 18 BA'!$A$17:$H$17,8,FALSE))=TRUE,0,VLOOKUP($C16,'Noram Aspen Feb 18 BA'!$A$17:$H$17,8,FALSE))</f>
        <v>0</v>
      </c>
      <c r="S16" s="35">
        <f>IF(ISNA(VLOOKUP($C16,'Noram Aspen Feb 16 SS'!$A$17:$H$23,8,FALSE))=TRUE,0,VLOOKUP($C16,'Noram Aspen Feb 16 SS'!$A$17:$H$23,8,FALSE))</f>
        <v>0</v>
      </c>
      <c r="T16" s="35">
        <f>IF(ISNA(VLOOKUP($C16,'SS Provincals MSLM Feb 24'!$A$17:$H$58,8,FALSE))=TRUE,0,VLOOKUP($C16,'SS Provincals MSLM Feb 24'!$A$17:$H$58,8,FALSE))</f>
        <v>540.00000000000011</v>
      </c>
      <c r="U16" s="35">
        <f>IF(ISNA(VLOOKUP($C16,'Noram SS COP SUN 26'!$A$17:$H$22,8,FALSE))=TRUE,0,VLOOKUP($C16,'Noram SS COP SUN 26'!$A$17:$H$22,8,FALSE))</f>
        <v>0</v>
      </c>
      <c r="V16" s="35">
        <f>IF(ISNA(VLOOKUP($C16,'Noram HP COP Fri 24'!$A$17:$H$33,8,FALSE))=TRUE,0,VLOOKUP($C16,'Noram HP COP Fri 24'!$A$17:$H$33,8,FALSE))</f>
        <v>0</v>
      </c>
      <c r="W16" s="35">
        <f>IF(ISNA(VLOOKUP($C16,'TT Provincials SS Feb 26'!$A$17:$H$80,8,FALSE))=TRUE,0,VLOOKUP($C16,'TT Provincials SS Feb 26'!$A$17:$H$80,8,FALSE))</f>
        <v>463.98678414096923</v>
      </c>
      <c r="X16" s="35">
        <f>IF(ISNA(VLOOKUP($C16,'MSLM NORAM MAR 4 SS'!$A$17:$H$38,8,FALSE))=TRUE,0,VLOOKUP($C16,'MSLM NORAM MAR 4 SS'!$A$17:$H$38,8,FALSE))</f>
        <v>0</v>
      </c>
      <c r="Y16" s="35">
        <f>IF(ISNA(VLOOKUP($C16,'COT HP Stoneham Mar 17'!$A$17:$H$33,8,FALSE))=TRUE,0,VLOOKUP($C16,'COT HP Stoneham Mar 17'!$A$17:$H$33,8,FALSE))</f>
        <v>0</v>
      </c>
      <c r="Z16" s="35">
        <f>IF(ISNA(VLOOKUP($C16,'COT SS MARCH 19'!$A$17:$H$47,8,FALSE))=TRUE,0,VLOOKUP($C16,'COT SS MARCH 19'!$A$17:$H$47,8,FALSE))</f>
        <v>0</v>
      </c>
      <c r="AA16" s="35">
        <f>IF(ISNA(VLOOKUP($C16,'StepUp Le Relais'!$A$17:$H$47,8,FALSE))=TRUE,0,VLOOKUP($C16,'StepUp Le Relais'!$A$17:$H$47,8,FALSE))</f>
        <v>0</v>
      </c>
      <c r="AB16" s="35">
        <f>IF(ISNA(VLOOKUP($C16,'SS JR NATS WHISTHLER APRIL 7'!$A$17:$H$47,8,FALSE))=TRUE,0,VLOOKUP($C16,'SS JR NATS WHISTHLER APRIL 7'!$A$17:$H$47,8,FALSE))</f>
        <v>114.79028697571745</v>
      </c>
      <c r="AC16" s="35">
        <f>IF(ISNA(VLOOKUP($C16,'JR NATS BA WHISTHLER APRIL 8'!$A$17:$H$47,8,FALSE))=TRUE,0,VLOOKUP($C16,'JR NATS BA WHISTHLER APRIL 8'!$A$17:$H$47,8,FALSE))</f>
        <v>552.6431718061674</v>
      </c>
      <c r="AD16" s="35">
        <f>IF(ISNA(VLOOKUP($C16,'JR NATS HP WHISTHLER APRIL 9'!$A$17:$H$47,8,FALSE))=TRUE,0,VLOOKUP($C16,'JR NATS HP WHISTHLER APRIL 9'!$A$17:$H$47,8,FALSE))</f>
        <v>406.62790697674421</v>
      </c>
    </row>
    <row r="17" spans="1:30" ht="15" customHeight="1">
      <c r="A17" s="278" t="s">
        <v>94</v>
      </c>
      <c r="B17" s="278" t="s">
        <v>80</v>
      </c>
      <c r="C17" s="203" t="s">
        <v>128</v>
      </c>
      <c r="D17" s="289"/>
      <c r="E17" s="278">
        <f t="shared" si="0"/>
        <v>12</v>
      </c>
      <c r="F17" s="32">
        <f t="shared" si="1"/>
        <v>12</v>
      </c>
      <c r="G17" s="33">
        <f t="shared" si="2"/>
        <v>544.18604651162798</v>
      </c>
      <c r="H17" s="33">
        <f t="shared" si="3"/>
        <v>542.5</v>
      </c>
      <c r="I17" s="33">
        <f t="shared" si="4"/>
        <v>527.03962703962702</v>
      </c>
      <c r="J17" s="32">
        <f t="shared" si="5"/>
        <v>1613.7256735512549</v>
      </c>
      <c r="K17" s="34"/>
      <c r="L17" s="35" t="str">
        <f>IF(ISNA(VLOOKUP($C17,'COT Yukon Nov 25'!$A$17:$H$37,8,FALSE))=TRUE,"0",VLOOKUP($C17,'COT Yukon Nov 25'!$A$17:$H$37,8,FALSE))</f>
        <v>0</v>
      </c>
      <c r="M17" s="35">
        <f>IF(ISNA(VLOOKUP($C17,'CDN SS JAN 15'!$A$17:$H$31,8,FALSE))=TRUE,0,VLOOKUP($C17,'CDN SS JAN 15'!$A$17:$H$31,8,FALSE))</f>
        <v>0</v>
      </c>
      <c r="N17" s="35">
        <f>IF(ISNA(VLOOKUP($C17,'MUSKOKA TT SS JAN 21'!$A$17:$H$59,8,FALSE))=TRUE,0,VLOOKUP($C17,'MUSKOKA TT SS JAN 21'!$A$17:$H$59,8,FALSE))</f>
        <v>500</v>
      </c>
      <c r="O17" s="36">
        <f>IF(ISNA(VLOOKUP($C17,'MUSKOKA TT SS JAN 22'!$A$17:$H$58,8,FALSE))=TRUE,0,VLOOKUP($C17,'MUSKOKA TT SS JAN 22'!$A$17:$H$58,8,FALSE))</f>
        <v>395.59164733178653</v>
      </c>
      <c r="P17" s="36">
        <f>IF(ISNA(VLOOKUP($C17,'COT SS MSLM JAN 28'!$A$17:$H$72,8,FALSE))=TRUE,0,VLOOKUP($C17,'COT SS MSLM JAN 28'!$A$17:$H$72,8,FALSE))</f>
        <v>527.03962703962702</v>
      </c>
      <c r="Q17" s="35">
        <f>IF(ISNA(VLOOKUP($C17,'COT HP MSLM JAN 29'!$A$17:$H$74,8,FALSE))=TRUE,0,VLOOKUP($C17,'COT HP MSLM JAN 29'!$A$17:$H$74,8,FALSE))</f>
        <v>0</v>
      </c>
      <c r="R17" s="35">
        <f>IF(ISNA(VLOOKUP($C17,'Noram Aspen Feb 18 BA'!$A$17:$H$17,8,FALSE))=TRUE,0,VLOOKUP($C17,'Noram Aspen Feb 18 BA'!$A$17:$H$17,8,FALSE))</f>
        <v>0</v>
      </c>
      <c r="S17" s="35">
        <f>IF(ISNA(VLOOKUP($C17,'Noram Aspen Feb 16 SS'!$A$17:$H$23,8,FALSE))=TRUE,0,VLOOKUP($C17,'Noram Aspen Feb 16 SS'!$A$17:$H$23,8,FALSE))</f>
        <v>0</v>
      </c>
      <c r="T17" s="35">
        <f>IF(ISNA(VLOOKUP($C17,'SS Provincals MSLM Feb 24'!$A$17:$H$58,8,FALSE))=TRUE,0,VLOOKUP($C17,'SS Provincals MSLM Feb 24'!$A$17:$H$58,8,FALSE))</f>
        <v>542.5</v>
      </c>
      <c r="U17" s="35">
        <f>IF(ISNA(VLOOKUP($C17,'Noram SS COP SUN 26'!$A$17:$H$22,8,FALSE))=TRUE,0,VLOOKUP($C17,'Noram SS COP SUN 26'!$A$17:$H$22,8,FALSE))</f>
        <v>0</v>
      </c>
      <c r="V17" s="35">
        <f>IF(ISNA(VLOOKUP($C17,'Noram HP COP Fri 24'!$A$17:$H$33,8,FALSE))=TRUE,0,VLOOKUP($C17,'Noram HP COP Fri 24'!$A$17:$H$33,8,FALSE))</f>
        <v>0</v>
      </c>
      <c r="W17" s="35">
        <f>IF(ISNA(VLOOKUP($C17,'TT Provincials SS Feb 26'!$A$17:$H$80,8,FALSE))=TRUE,0,VLOOKUP($C17,'TT Provincials SS Feb 26'!$A$17:$H$80,8,FALSE))</f>
        <v>0</v>
      </c>
      <c r="X17" s="35">
        <f>IF(ISNA(VLOOKUP($C17,'MSLM NORAM MAR 4 SS'!$A$17:$H$38,8,FALSE))=TRUE,0,VLOOKUP($C17,'MSLM NORAM MAR 4 SS'!$A$17:$H$38,8,FALSE))</f>
        <v>0</v>
      </c>
      <c r="Y17" s="35">
        <f>IF(ISNA(VLOOKUP($C17,'COT HP Stoneham Mar 17'!$A$17:$H$33,8,FALSE))=TRUE,0,VLOOKUP($C17,'COT HP Stoneham Mar 17'!$A$17:$H$33,8,FALSE))</f>
        <v>0</v>
      </c>
      <c r="Z17" s="35">
        <f>IF(ISNA(VLOOKUP($C17,'COT SS MARCH 19'!$A$17:$H$47,8,FALSE))=TRUE,0,VLOOKUP($C17,'COT SS MARCH 19'!$A$17:$H$47,8,FALSE))</f>
        <v>424.56521739130432</v>
      </c>
      <c r="AA17" s="35">
        <f>IF(ISNA(VLOOKUP($C17,'StepUp Le Relais'!$A$17:$H$47,8,FALSE))=TRUE,0,VLOOKUP($C17,'StepUp Le Relais'!$A$17:$H$47,8,FALSE))</f>
        <v>0</v>
      </c>
      <c r="AB17" s="35">
        <f>IF(ISNA(VLOOKUP($C17,'SS JR NATS WHISTHLER APRIL 7'!$A$17:$H$47,8,FALSE))=TRUE,0,VLOOKUP($C17,'SS JR NATS WHISTHLER APRIL 7'!$A$17:$H$47,8,FALSE))</f>
        <v>424.72406181015464</v>
      </c>
      <c r="AC17" s="35">
        <f>IF(ISNA(VLOOKUP($C17,'JR NATS BA WHISTHLER APRIL 8'!$A$17:$H$47,8,FALSE))=TRUE,0,VLOOKUP($C17,'JR NATS BA WHISTHLER APRIL 8'!$A$17:$H$47,8,FALSE))</f>
        <v>485.35242290748903</v>
      </c>
      <c r="AD17" s="35">
        <f>IF(ISNA(VLOOKUP($C17,'JR NATS HP WHISTHLER APRIL 9'!$A$17:$H$47,8,FALSE))=TRUE,0,VLOOKUP($C17,'JR NATS HP WHISTHLER APRIL 9'!$A$17:$H$47,8,FALSE))</f>
        <v>544.18604651162798</v>
      </c>
    </row>
    <row r="18" spans="1:30" ht="15" customHeight="1">
      <c r="A18" s="278" t="s">
        <v>91</v>
      </c>
      <c r="B18" s="278" t="s">
        <v>62</v>
      </c>
      <c r="C18" s="202" t="s">
        <v>90</v>
      </c>
      <c r="D18" s="289"/>
      <c r="E18" s="278">
        <f t="shared" si="0"/>
        <v>13</v>
      </c>
      <c r="F18" s="32">
        <f t="shared" si="1"/>
        <v>13</v>
      </c>
      <c r="G18" s="33">
        <f t="shared" si="2"/>
        <v>550</v>
      </c>
      <c r="H18" s="33">
        <f t="shared" si="3"/>
        <v>517.70760233918134</v>
      </c>
      <c r="I18" s="33">
        <f t="shared" si="4"/>
        <v>517.29074889867854</v>
      </c>
      <c r="J18" s="32">
        <f t="shared" si="5"/>
        <v>1584.9983512378599</v>
      </c>
      <c r="K18" s="34"/>
      <c r="L18" s="35" t="str">
        <f>IF(ISNA(VLOOKUP($C18,'COT Yukon Nov 25'!$A$17:$H$37,8,FALSE))=TRUE,"0",VLOOKUP($C18,'COT Yukon Nov 25'!$A$17:$H$37,8,FALSE))</f>
        <v>0</v>
      </c>
      <c r="M18" s="35">
        <f>IF(ISNA(VLOOKUP($C18,'CDN SS JAN 15'!$A$17:$H$31,8,FALSE))=TRUE,0,VLOOKUP($C18,'CDN SS JAN 15'!$A$17:$H$31,8,FALSE))</f>
        <v>0</v>
      </c>
      <c r="N18" s="35">
        <f>IF(ISNA(VLOOKUP($C18,'MUSKOKA TT SS JAN 21'!$A$17:$H$59,8,FALSE))=TRUE,0,VLOOKUP($C18,'MUSKOKA TT SS JAN 21'!$A$17:$H$59,8,FALSE))</f>
        <v>423.69020501138954</v>
      </c>
      <c r="O18" s="36">
        <f>IF(ISNA(VLOOKUP($C18,'MUSKOKA TT SS JAN 22'!$A$17:$H$58,8,FALSE))=TRUE,0,VLOOKUP($C18,'MUSKOKA TT SS JAN 22'!$A$17:$H$58,8,FALSE))</f>
        <v>483.75870069605571</v>
      </c>
      <c r="P18" s="36">
        <f>IF(ISNA(VLOOKUP($C18,'COT SS MSLM JAN 28'!$A$17:$H$71,8,FALSE))=TRUE,0,VLOOKUP($C18,'COT SS MSLM JAN 28'!$A$17:$H$71,8,FALSE))</f>
        <v>505.82750582750583</v>
      </c>
      <c r="Q18" s="35">
        <f>IF(ISNA(VLOOKUP($C18,'COT HP MSLM JAN 29'!$A$17:$H$74,8,FALSE))=TRUE,0,VLOOKUP($C18,'COT HP MSLM JAN 29'!$A$17:$H$74,8,FALSE))</f>
        <v>0</v>
      </c>
      <c r="R18" s="35">
        <f>IF(ISNA(VLOOKUP($C18,'Noram Aspen Feb 18 BA'!$A$17:$H$17,8,FALSE))=TRUE,0,VLOOKUP($C18,'Noram Aspen Feb 18 BA'!$A$17:$H$17,8,FALSE))</f>
        <v>0</v>
      </c>
      <c r="S18" s="35">
        <f>IF(ISNA(VLOOKUP($C18,'Noram Aspen Feb 16 SS'!$A$17:$H$23,8,FALSE))=TRUE,0,VLOOKUP($C18,'Noram Aspen Feb 16 SS'!$A$17:$H$23,8,FALSE))</f>
        <v>0</v>
      </c>
      <c r="T18" s="35">
        <f>IF(ISNA(VLOOKUP($C18,'SS Provincals MSLM Feb 24'!$A$17:$H$58,8,FALSE))=TRUE,0,VLOOKUP($C18,'SS Provincals MSLM Feb 24'!$A$17:$H$58,8,FALSE))</f>
        <v>550</v>
      </c>
      <c r="U18" s="35">
        <f>IF(ISNA(VLOOKUP($C18,'Noram SS COP SUN 26'!$A$17:$H$22,8,FALSE))=TRUE,0,VLOOKUP($C18,'Noram SS COP SUN 26'!$A$17:$H$22,8,FALSE))</f>
        <v>0</v>
      </c>
      <c r="V18" s="35">
        <f>IF(ISNA(VLOOKUP($C18,'Noram HP COP Fri 24'!$A$17:$H$33,8,FALSE))=TRUE,0,VLOOKUP($C18,'Noram HP COP Fri 24'!$A$17:$H$33,8,FALSE))</f>
        <v>0</v>
      </c>
      <c r="W18" s="35">
        <f>IF(ISNA(VLOOKUP($C18,'TT Provincials SS Feb 26'!$A$17:$H$80,8,FALSE))=TRUE,0,VLOOKUP($C18,'TT Provincials SS Feb 26'!$A$17:$H$80,8,FALSE))</f>
        <v>517.29074889867854</v>
      </c>
      <c r="X18" s="35">
        <f>IF(ISNA(VLOOKUP($C18,'MSLM NORAM MAR 4 SS'!$A$17:$H$38,8,FALSE))=TRUE,0,VLOOKUP($C18,'MSLM NORAM MAR 4 SS'!$A$17:$H$38,8,FALSE))</f>
        <v>517.70760233918134</v>
      </c>
      <c r="Y18" s="35">
        <f>IF(ISNA(VLOOKUP($C18,'COT HP Stoneham Mar 17'!$A$17:$H$33,8,FALSE))=TRUE,0,VLOOKUP($C18,'COT HP Stoneham Mar 17'!$A$17:$H$33,8,FALSE))</f>
        <v>0</v>
      </c>
      <c r="Z18" s="35">
        <f>IF(ISNA(VLOOKUP($C18,'COT SS MARCH 19'!$A$17:$H$47,8,FALSE))=TRUE,0,VLOOKUP($C18,'COT SS MARCH 19'!$A$17:$H$47,8,FALSE))</f>
        <v>38.043478260869563</v>
      </c>
      <c r="AA18" s="35">
        <f>IF(ISNA(VLOOKUP($C18,'StepUp Le Relais'!$A$17:$H$47,8,FALSE))=TRUE,0,VLOOKUP($C18,'StepUp Le Relais'!$A$17:$H$47,8,FALSE))</f>
        <v>0</v>
      </c>
      <c r="AB18" s="35">
        <f>IF(ISNA(VLOOKUP($C18,'SS JR NATS WHISTHLER APRIL 7'!$A$17:$H$47,8,FALSE))=TRUE,0,VLOOKUP($C18,'SS JR NATS WHISTHLER APRIL 7'!$A$17:$H$47,8,FALSE))</f>
        <v>0</v>
      </c>
      <c r="AC18" s="35">
        <f>IF(ISNA(VLOOKUP($C18,'JR NATS BA WHISTHLER APRIL 8'!$A$17:$H$47,8,FALSE))=TRUE,0,VLOOKUP($C18,'JR NATS BA WHISTHLER APRIL 8'!$A$17:$H$47,8,FALSE))</f>
        <v>0</v>
      </c>
      <c r="AD18" s="35">
        <f>IF(ISNA(VLOOKUP($C18,'JR NATS HP WHISTHLER APRIL 9'!$A$17:$H$47,8,FALSE))=TRUE,0,VLOOKUP($C18,'JR NATS HP WHISTHLER APRIL 9'!$A$17:$H$47,8,FALSE))</f>
        <v>0</v>
      </c>
    </row>
    <row r="19" spans="1:30" ht="15" customHeight="1">
      <c r="A19" s="276" t="s">
        <v>61</v>
      </c>
      <c r="B19" s="278" t="s">
        <v>71</v>
      </c>
      <c r="C19" s="204" t="s">
        <v>49</v>
      </c>
      <c r="D19" s="289"/>
      <c r="E19" s="278">
        <f t="shared" si="0"/>
        <v>14</v>
      </c>
      <c r="F19" s="32">
        <f t="shared" si="1"/>
        <v>14</v>
      </c>
      <c r="G19" s="33">
        <f t="shared" si="2"/>
        <v>541.16279069767438</v>
      </c>
      <c r="H19" s="33">
        <f t="shared" si="3"/>
        <v>537.70491803278685</v>
      </c>
      <c r="I19" s="33">
        <f t="shared" si="4"/>
        <v>476.58911276856281</v>
      </c>
      <c r="J19" s="32">
        <f t="shared" si="5"/>
        <v>1555.456821499024</v>
      </c>
      <c r="K19" s="34"/>
      <c r="L19" s="35">
        <f>IF(ISNA(VLOOKUP($C19,'COT Yukon Nov 25'!$A$17:$H$37,8,FALSE))=TRUE,"0",VLOOKUP($C19,'COT Yukon Nov 25'!$A$17:$H$37,8,FALSE))</f>
        <v>476.58911276856281</v>
      </c>
      <c r="M19" s="35">
        <f>IF(ISNA(VLOOKUP($C19,'CDN SS JAN 15'!$A$17:$H$31,8,FALSE))=TRUE,0,VLOOKUP($C19,'CDN SS JAN 15'!$A$17:$H$31,8,FALSE))</f>
        <v>334.59119496855345</v>
      </c>
      <c r="N19" s="35">
        <f>IF(ISNA(VLOOKUP($C19,'MUSKOKA TT SS JAN 21'!$A$17:$H$59,8,FALSE))=TRUE,0,VLOOKUP($C19,'MUSKOKA TT SS JAN 21'!$A$17:$H$59,8,FALSE))</f>
        <v>0</v>
      </c>
      <c r="O19" s="36">
        <f>IF(ISNA(VLOOKUP($C19,'MUSKOKA TT SS JAN 22'!$A$17:$H$58,8,FALSE))=TRUE,0,VLOOKUP($C19,'MUSKOKA TT SS JAN 22'!$A$17:$H$58,8,FALSE))</f>
        <v>0</v>
      </c>
      <c r="P19" s="36">
        <f>IF(ISNA(VLOOKUP($C19,'COT SS MSLM JAN 28'!$A$17:$H$71,8,FALSE))=TRUE,0,VLOOKUP($C19,'COT SS MSLM JAN 28'!$A$17:$H$71,8,FALSE))</f>
        <v>264.33566433566432</v>
      </c>
      <c r="Q19" s="35">
        <f>IF(ISNA(VLOOKUP($C19,'COT HP MSLM JAN 29'!$A$17:$H$74,8,FALSE))=TRUE,0,VLOOKUP($C19,'COT HP MSLM JAN 29'!$A$17:$H$74,8,FALSE))</f>
        <v>537.70491803278685</v>
      </c>
      <c r="R19" s="35">
        <f>IF(ISNA(VLOOKUP($C19,'Noram Aspen Feb 18 BA'!$A$17:$H$17,8,FALSE))=TRUE,0,VLOOKUP($C19,'Noram Aspen Feb 18 BA'!$A$17:$H$17,8,FALSE))</f>
        <v>0</v>
      </c>
      <c r="S19" s="35">
        <f>IF(ISNA(VLOOKUP($C19,'Noram Aspen Feb 16 SS'!$A$17:$H$23,8,FALSE))=TRUE,0,VLOOKUP($C19,'Noram Aspen Feb 16 SS'!$A$17:$H$23,8,FALSE))</f>
        <v>0</v>
      </c>
      <c r="T19" s="35">
        <f>IF(ISNA(VLOOKUP($C19,'SS Provincals MSLM Feb 24'!$A$17:$H$58,8,FALSE))=TRUE,0,VLOOKUP($C19,'SS Provincals MSLM Feb 24'!$A$17:$H$58,8,FALSE))</f>
        <v>0</v>
      </c>
      <c r="U19" s="35">
        <f>IF(ISNA(VLOOKUP($C19,'Noram SS COP SUN 26'!$A$17:$H$22,8,FALSE))=TRUE,0,VLOOKUP($C19,'Noram SS COP SUN 26'!$A$17:$H$22,8,FALSE))</f>
        <v>0</v>
      </c>
      <c r="V19" s="35">
        <f>IF(ISNA(VLOOKUP($C19,'Noram HP COP Fri 24'!$A$17:$H$33,8,FALSE))=TRUE,0,VLOOKUP($C19,'Noram HP COP Fri 24'!$A$17:$H$33,8,FALSE))</f>
        <v>0</v>
      </c>
      <c r="W19" s="35">
        <f>IF(ISNA(VLOOKUP($C19,'TT Provincials SS Feb 26'!$A$17:$H$80,8,FALSE))=TRUE,0,VLOOKUP($C19,'TT Provincials SS Feb 26'!$A$17:$H$80,8,FALSE))</f>
        <v>0</v>
      </c>
      <c r="X19" s="35">
        <f>IF(ISNA(VLOOKUP($C19,'MSLM NORAM MAR 4 SS'!$A$17:$H$38,8,FALSE))=TRUE,0,VLOOKUP($C19,'MSLM NORAM MAR 4 SS'!$A$17:$H$38,8,FALSE))</f>
        <v>56.140350877192979</v>
      </c>
      <c r="Y19" s="35">
        <f>IF(ISNA(VLOOKUP($C19,'COT HP Stoneham Mar 17'!$A$17:$H$33,8,FALSE))=TRUE,0,VLOOKUP($C19,'COT HP Stoneham Mar 17'!$A$17:$H$33,8,FALSE))</f>
        <v>0</v>
      </c>
      <c r="Z19" s="35">
        <f>IF(ISNA(VLOOKUP($C19,'COT SS MARCH 19'!$A$17:$H$47,8,FALSE))=TRUE,0,VLOOKUP($C19,'COT SS MARCH 19'!$A$17:$H$47,8,FALSE))</f>
        <v>0</v>
      </c>
      <c r="AA19" s="35">
        <f>IF(ISNA(VLOOKUP($C19,'StepUp Le Relais'!$A$17:$H$47,8,FALSE))=TRUE,0,VLOOKUP($C19,'StepUp Le Relais'!$A$17:$H$47,8,FALSE))</f>
        <v>0</v>
      </c>
      <c r="AB19" s="35">
        <f>IF(ISNA(VLOOKUP($C19,'SS JR NATS WHISTHLER APRIL 7'!$A$17:$H$47,8,FALSE))=TRUE,0,VLOOKUP($C19,'SS JR NATS WHISTHLER APRIL 7'!$A$17:$H$47,8,FALSE))</f>
        <v>374.50331125827825</v>
      </c>
      <c r="AC19" s="35">
        <f>IF(ISNA(VLOOKUP($C19,'JR NATS BA WHISTHLER APRIL 8'!$A$17:$H$47,8,FALSE))=TRUE,0,VLOOKUP($C19,'JR NATS BA WHISTHLER APRIL 8'!$A$17:$H$47,8,FALSE))</f>
        <v>471.0352422907489</v>
      </c>
      <c r="AD19" s="35">
        <f>IF(ISNA(VLOOKUP($C19,'JR NATS HP WHISTHLER APRIL 9'!$A$17:$H$47,8,FALSE))=TRUE,0,VLOOKUP($C19,'JR NATS HP WHISTHLER APRIL 9'!$A$17:$H$47,8,FALSE))</f>
        <v>541.16279069767438</v>
      </c>
    </row>
    <row r="20" spans="1:30" ht="15" customHeight="1">
      <c r="A20" s="276" t="s">
        <v>61</v>
      </c>
      <c r="B20" s="278" t="s">
        <v>62</v>
      </c>
      <c r="C20" s="206" t="s">
        <v>50</v>
      </c>
      <c r="D20" s="289"/>
      <c r="E20" s="278">
        <f t="shared" si="0"/>
        <v>15</v>
      </c>
      <c r="F20" s="32">
        <f t="shared" si="1"/>
        <v>15</v>
      </c>
      <c r="G20" s="33">
        <f t="shared" si="2"/>
        <v>538.695652173913</v>
      </c>
      <c r="H20" s="33">
        <f t="shared" si="3"/>
        <v>486.42384105960275</v>
      </c>
      <c r="I20" s="33">
        <f t="shared" si="4"/>
        <v>476.76211453744492</v>
      </c>
      <c r="J20" s="32">
        <f t="shared" si="5"/>
        <v>1501.8816077709605</v>
      </c>
      <c r="K20" s="34"/>
      <c r="L20" s="35">
        <f>IF(ISNA(VLOOKUP($C20,'COT Yukon Nov 25'!$A$17:$H$37,8,FALSE))=TRUE,"0",VLOOKUP($C20,'COT Yukon Nov 25'!$A$17:$H$37,8,FALSE))</f>
        <v>468.1732160748079</v>
      </c>
      <c r="M20" s="35">
        <f>IF(ISNA(VLOOKUP($C20,'CDN SS JAN 15'!$A$17:$H$31,8,FALSE))=TRUE,0,VLOOKUP($C20,'CDN SS JAN 15'!$A$17:$H$31,8,FALSE))</f>
        <v>0</v>
      </c>
      <c r="N20" s="35">
        <f>IF(ISNA(VLOOKUP($C20,'MUSKOKA TT SS JAN 21'!$A$17:$H$59,8,FALSE))=TRUE,0,VLOOKUP($C20,'MUSKOKA TT SS JAN 21'!$A$17:$H$59,8,FALSE))</f>
        <v>0</v>
      </c>
      <c r="O20" s="36">
        <f>IF(ISNA(VLOOKUP($C20,'MUSKOKA TT SS JAN 22'!$A$17:$H$58,8,FALSE))=TRUE,0,VLOOKUP($C20,'MUSKOKA TT SS JAN 22'!$A$17:$H$58,8,FALSE))</f>
        <v>0</v>
      </c>
      <c r="P20" s="36">
        <f>IF(ISNA(VLOOKUP($C20,'COT SS MSLM JAN 28'!$A$17:$H$71,8,FALSE))=TRUE,0,VLOOKUP($C20,'COT SS MSLM JAN 28'!$A$17:$H$71,8,FALSE))</f>
        <v>243.12354312354313</v>
      </c>
      <c r="Q20" s="35">
        <f>IF(ISNA(VLOOKUP($C20,'COT HP MSLM JAN 29'!$A$17:$H$74,8,FALSE))=TRUE,0,VLOOKUP($C20,'COT HP MSLM JAN 29'!$A$17:$H$74,8,FALSE))</f>
        <v>0</v>
      </c>
      <c r="R20" s="35">
        <f>IF(ISNA(VLOOKUP($C20,'Noram Aspen Feb 18 BA'!$A$17:$H$17,8,FALSE))=TRUE,0,VLOOKUP($C20,'Noram Aspen Feb 18 BA'!$A$17:$H$17,8,FALSE))</f>
        <v>0</v>
      </c>
      <c r="S20" s="35">
        <f>IF(ISNA(VLOOKUP($C20,'Noram Aspen Feb 16 SS'!$A$17:$H$23,8,FALSE))=TRUE,0,VLOOKUP($C20,'Noram Aspen Feb 16 SS'!$A$17:$H$23,8,FALSE))</f>
        <v>0</v>
      </c>
      <c r="T20" s="35">
        <f>IF(ISNA(VLOOKUP($C20,'SS Provincals MSLM Feb 24'!$A$17:$H$58,8,FALSE))=TRUE,0,VLOOKUP($C20,'SS Provincals MSLM Feb 24'!$A$17:$H$58,8,FALSE))</f>
        <v>0</v>
      </c>
      <c r="U20" s="35">
        <f>IF(ISNA(VLOOKUP($C20,'Noram SS COP SUN 26'!$A$17:$H$22,8,FALSE))=TRUE,0,VLOOKUP($C20,'Noram SS COP SUN 26'!$A$17:$H$22,8,FALSE))</f>
        <v>0</v>
      </c>
      <c r="V20" s="35">
        <f>IF(ISNA(VLOOKUP($C20,'Noram HP COP Fri 24'!$A$17:$H$33,8,FALSE))=TRUE,0,VLOOKUP($C20,'Noram HP COP Fri 24'!$A$17:$H$33,8,FALSE))</f>
        <v>0</v>
      </c>
      <c r="W20" s="35">
        <f>IF(ISNA(VLOOKUP($C20,'TT Provincials SS Feb 26'!$A$17:$H$80,8,FALSE))=TRUE,0,VLOOKUP($C20,'TT Provincials SS Feb 26'!$A$17:$H$80,8,FALSE))</f>
        <v>0</v>
      </c>
      <c r="X20" s="35">
        <f>IF(ISNA(VLOOKUP($C20,'MSLM NORAM MAR 4 SS'!$A$17:$H$38,8,FALSE))=TRUE,0,VLOOKUP($C20,'MSLM NORAM MAR 4 SS'!$A$17:$H$38,8,FALSE))</f>
        <v>0</v>
      </c>
      <c r="Y20" s="35">
        <f>IF(ISNA(VLOOKUP($C20,'COT HP Stoneham Mar 17'!$A$17:$H$33,8,FALSE))=TRUE,0,VLOOKUP($C20,'COT HP Stoneham Mar 17'!$A$17:$H$33,8,FALSE))</f>
        <v>0</v>
      </c>
      <c r="Z20" s="35">
        <f>IF(ISNA(VLOOKUP($C20,'COT SS MARCH 19'!$A$17:$H$47,8,FALSE))=TRUE,0,VLOOKUP($C20,'COT SS MARCH 19'!$A$17:$H$47,8,FALSE))</f>
        <v>538.695652173913</v>
      </c>
      <c r="AA20" s="35">
        <f>IF(ISNA(VLOOKUP($C20,'StepUp Le Relais'!$A$17:$H$47,8,FALSE))=TRUE,0,VLOOKUP($C20,'StepUp Le Relais'!$A$17:$H$47,8,FALSE))</f>
        <v>0</v>
      </c>
      <c r="AB20" s="35">
        <f>IF(ISNA(VLOOKUP($C20,'SS JR NATS WHISTHLER APRIL 7'!$A$17:$H$47,8,FALSE))=TRUE,0,VLOOKUP($C20,'SS JR NATS WHISTHLER APRIL 7'!$A$17:$H$47,8,FALSE))</f>
        <v>486.42384105960275</v>
      </c>
      <c r="AC20" s="35">
        <f>IF(ISNA(VLOOKUP($C20,'JR NATS BA WHISTHLER APRIL 8'!$A$17:$H$47,8,FALSE))=TRUE,0,VLOOKUP($C20,'JR NATS BA WHISTHLER APRIL 8'!$A$17:$H$47,8,FALSE))</f>
        <v>476.76211453744492</v>
      </c>
      <c r="AD20" s="35">
        <f>IF(ISNA(VLOOKUP($C20,'JR NATS HP WHISTHLER APRIL 9'!$A$17:$H$47,8,FALSE))=TRUE,0,VLOOKUP($C20,'JR NATS HP WHISTHLER APRIL 9'!$A$17:$H$47,8,FALSE))</f>
        <v>0</v>
      </c>
    </row>
    <row r="21" spans="1:30" ht="15" customHeight="1">
      <c r="A21" s="278" t="s">
        <v>91</v>
      </c>
      <c r="B21" s="278" t="s">
        <v>62</v>
      </c>
      <c r="C21" s="206" t="s">
        <v>107</v>
      </c>
      <c r="D21" s="289"/>
      <c r="E21" s="278">
        <f t="shared" si="0"/>
        <v>16</v>
      </c>
      <c r="F21" s="32">
        <f t="shared" si="1"/>
        <v>16</v>
      </c>
      <c r="G21" s="33">
        <f t="shared" si="2"/>
        <v>527.50000000000011</v>
      </c>
      <c r="H21" s="33">
        <f t="shared" si="3"/>
        <v>491.07929515418505</v>
      </c>
      <c r="I21" s="33">
        <f t="shared" si="4"/>
        <v>459.1611479028698</v>
      </c>
      <c r="J21" s="32">
        <f t="shared" si="5"/>
        <v>1477.740443057055</v>
      </c>
      <c r="K21" s="34"/>
      <c r="L21" s="35" t="str">
        <f>IF(ISNA(VLOOKUP($C21,'COT Yukon Nov 25'!$A$17:$H$37,8,FALSE))=TRUE,"0",VLOOKUP($C21,'COT Yukon Nov 25'!$A$17:$H$37,8,FALSE))</f>
        <v>0</v>
      </c>
      <c r="M21" s="35">
        <f>IF(ISNA(VLOOKUP($C21,'CDN SS JAN 15'!$A$17:$H$31,8,FALSE))=TRUE,0,VLOOKUP($C21,'CDN SS JAN 15'!$A$17:$H$31,8,FALSE))</f>
        <v>0</v>
      </c>
      <c r="N21" s="35">
        <f>IF(ISNA(VLOOKUP($C21,'MUSKOKA TT SS JAN 21'!$A$17:$H$59,8,FALSE))=TRUE,0,VLOOKUP($C21,'MUSKOKA TT SS JAN 21'!$A$17:$H$59,8,FALSE))</f>
        <v>433.94077448747151</v>
      </c>
      <c r="O21" s="36">
        <f>IF(ISNA(VLOOKUP($C21,'MUSKOKA TT SS JAN 22'!$A$17:$H$58,8,FALSE))=TRUE,0,VLOOKUP($C21,'MUSKOKA TT SS JAN 22'!$A$17:$H$58,8,FALSE))</f>
        <v>245.9396751740139</v>
      </c>
      <c r="P21" s="36">
        <f>IF(ISNA(VLOOKUP($C21,'COT SS MSLM JAN 28'!$A$17:$H$71,8,FALSE))=TRUE,0,VLOOKUP($C21,'COT SS MSLM JAN 28'!$A$17:$H$71,8,FALSE))</f>
        <v>394.87179487179486</v>
      </c>
      <c r="Q21" s="35">
        <f>IF(ISNA(VLOOKUP($C21,'COT HP MSLM JAN 29'!$A$17:$H$74,8,FALSE))=TRUE,0,VLOOKUP($C21,'COT HP MSLM JAN 29'!$A$17:$H$74,8,FALSE))</f>
        <v>334.78260869565213</v>
      </c>
      <c r="R21" s="35">
        <f>IF(ISNA(VLOOKUP($C21,'Noram Aspen Feb 18 BA'!$A$17:$H$17,8,FALSE))=TRUE,0,VLOOKUP($C21,'Noram Aspen Feb 18 BA'!$A$17:$H$17,8,FALSE))</f>
        <v>0</v>
      </c>
      <c r="S21" s="35">
        <f>IF(ISNA(VLOOKUP($C21,'Noram Aspen Feb 16 SS'!$A$17:$H$23,8,FALSE))=TRUE,0,VLOOKUP($C21,'Noram Aspen Feb 16 SS'!$A$17:$H$23,8,FALSE))</f>
        <v>0</v>
      </c>
      <c r="T21" s="35">
        <f>IF(ISNA(VLOOKUP($C21,'SS Provincals MSLM Feb 24'!$A$17:$H$58,8,FALSE))=TRUE,0,VLOOKUP($C21,'SS Provincals MSLM Feb 24'!$A$17:$H$58,8,FALSE))</f>
        <v>527.50000000000011</v>
      </c>
      <c r="U21" s="35">
        <f>IF(ISNA(VLOOKUP($C21,'Noram SS COP SUN 26'!$A$17:$H$22,8,FALSE))=TRUE,0,VLOOKUP($C21,'Noram SS COP SUN 26'!$A$17:$H$22,8,FALSE))</f>
        <v>0</v>
      </c>
      <c r="V21" s="35">
        <f>IF(ISNA(VLOOKUP($C21,'Noram HP COP Fri 24'!$A$17:$H$33,8,FALSE))=TRUE,0,VLOOKUP($C21,'Noram HP COP Fri 24'!$A$17:$H$33,8,FALSE))</f>
        <v>0</v>
      </c>
      <c r="W21" s="35">
        <f>IF(ISNA(VLOOKUP($C21,'TT Provincials SS Feb 26'!$A$17:$H$80,8,FALSE))=TRUE,0,VLOOKUP($C21,'TT Provincials SS Feb 26'!$A$17:$H$80,8,FALSE))</f>
        <v>128.41409691629957</v>
      </c>
      <c r="X21" s="35">
        <f>IF(ISNA(VLOOKUP($C21,'MSLM NORAM MAR 4 SS'!$A$17:$H$38,8,FALSE))=TRUE,0,VLOOKUP($C21,'MSLM NORAM MAR 4 SS'!$A$17:$H$38,8,FALSE))</f>
        <v>0</v>
      </c>
      <c r="Y21" s="35">
        <f>IF(ISNA(VLOOKUP($C21,'COT HP Stoneham Mar 17'!$A$17:$H$33,8,FALSE))=TRUE,0,VLOOKUP($C21,'COT HP Stoneham Mar 17'!$A$17:$H$33,8,FALSE))</f>
        <v>0</v>
      </c>
      <c r="Z21" s="35">
        <f>IF(ISNA(VLOOKUP($C21,'COT SS MARCH 19'!$A$17:$H$47,8,FALSE))=TRUE,0,VLOOKUP($C21,'COT SS MARCH 19'!$A$17:$H$47,8,FALSE))</f>
        <v>0</v>
      </c>
      <c r="AA21" s="35">
        <f>IF(ISNA(VLOOKUP($C21,'StepUp Le Relais'!$A$17:$H$47,8,FALSE))=TRUE,0,VLOOKUP($C21,'StepUp Le Relais'!$A$17:$H$47,8,FALSE))</f>
        <v>0</v>
      </c>
      <c r="AB21" s="35">
        <f>IF(ISNA(VLOOKUP($C21,'SS JR NATS WHISTHLER APRIL 7'!$A$17:$H$47,8,FALSE))=TRUE,0,VLOOKUP($C21,'SS JR NATS WHISTHLER APRIL 7'!$A$17:$H$47,8,FALSE))</f>
        <v>459.1611479028698</v>
      </c>
      <c r="AC21" s="35">
        <f>IF(ISNA(VLOOKUP($C21,'JR NATS BA WHISTHLER APRIL 8'!$A$17:$H$47,8,FALSE))=TRUE,0,VLOOKUP($C21,'JR NATS BA WHISTHLER APRIL 8'!$A$17:$H$47,8,FALSE))</f>
        <v>491.07929515418505</v>
      </c>
      <c r="AD21" s="35">
        <f>IF(ISNA(VLOOKUP($C21,'JR NATS HP WHISTHLER APRIL 9'!$A$17:$H$47,8,FALSE))=TRUE,0,VLOOKUP($C21,'JR NATS HP WHISTHLER APRIL 9'!$A$17:$H$47,8,FALSE))</f>
        <v>0</v>
      </c>
    </row>
    <row r="22" spans="1:30" ht="15" customHeight="1">
      <c r="A22" s="276" t="s">
        <v>91</v>
      </c>
      <c r="B22" s="276" t="s">
        <v>62</v>
      </c>
      <c r="C22" s="206" t="s">
        <v>103</v>
      </c>
      <c r="D22" s="289"/>
      <c r="E22" s="278">
        <f t="shared" si="0"/>
        <v>17</v>
      </c>
      <c r="F22" s="32">
        <f t="shared" si="1"/>
        <v>17</v>
      </c>
      <c r="G22" s="33">
        <f t="shared" si="2"/>
        <v>500</v>
      </c>
      <c r="H22" s="33">
        <f t="shared" si="3"/>
        <v>483.92070484581495</v>
      </c>
      <c r="I22" s="33">
        <f t="shared" si="4"/>
        <v>455</v>
      </c>
      <c r="J22" s="32">
        <f t="shared" si="5"/>
        <v>1438.920704845815</v>
      </c>
      <c r="K22" s="34"/>
      <c r="L22" s="35" t="str">
        <f>IF(ISNA(VLOOKUP($C22,'COT Yukon Nov 25'!$A$17:$H$37,8,FALSE))=TRUE,"0",VLOOKUP($C22,'COT Yukon Nov 25'!$A$17:$H$37,8,FALSE))</f>
        <v>0</v>
      </c>
      <c r="M22" s="35">
        <f>IF(ISNA(VLOOKUP($C22,'CDN SS JAN 15'!$A$17:$H$31,8,FALSE))=TRUE,0,VLOOKUP($C22,'CDN SS JAN 15'!$A$17:$H$31,8,FALSE))</f>
        <v>0</v>
      </c>
      <c r="N22" s="35">
        <f>IF(ISNA(VLOOKUP($C22,'MUSKOKA TT SS JAN 21'!$A$17:$H$59,8,FALSE))=TRUE,0,VLOOKUP($C22,'MUSKOKA TT SS JAN 21'!$A$17:$H$59,8,FALSE))</f>
        <v>321.18451025056947</v>
      </c>
      <c r="O22" s="36">
        <f>IF(ISNA(VLOOKUP($C22,'MUSKOKA TT SS JAN 22'!$A$17:$H$58,8,FALSE))=TRUE,0,VLOOKUP($C22,'MUSKOKA TT SS JAN 22'!$A$17:$H$58,8,FALSE))</f>
        <v>500</v>
      </c>
      <c r="P22" s="36">
        <f>IF(ISNA(VLOOKUP($C22,'COT SS MSLM JAN 28'!$A$17:$H$71,8,FALSE))=TRUE,0,VLOOKUP($C22,'COT SS MSLM JAN 28'!$A$17:$H$71,8,FALSE))</f>
        <v>156.64335664335664</v>
      </c>
      <c r="Q22" s="35">
        <f>IF(ISNA(VLOOKUP($C22,'COT HP MSLM JAN 29'!$A$17:$H$74,8,FALSE))=TRUE,0,VLOOKUP($C22,'COT HP MSLM JAN 29'!$A$17:$H$74,8,FALSE))</f>
        <v>0</v>
      </c>
      <c r="R22" s="35">
        <f>IF(ISNA(VLOOKUP($C22,'Noram Aspen Feb 18 BA'!$A$17:$H$17,8,FALSE))=TRUE,0,VLOOKUP($C22,'Noram Aspen Feb 18 BA'!$A$17:$H$17,8,FALSE))</f>
        <v>0</v>
      </c>
      <c r="S22" s="35">
        <f>IF(ISNA(VLOOKUP($C22,'Noram Aspen Feb 16 SS'!$A$17:$H$23,8,FALSE))=TRUE,0,VLOOKUP($C22,'Noram Aspen Feb 16 SS'!$A$17:$H$23,8,FALSE))</f>
        <v>0</v>
      </c>
      <c r="T22" s="35">
        <f>IF(ISNA(VLOOKUP($C22,'SS Provincals MSLM Feb 24'!$A$17:$H$58,8,FALSE))=TRUE,0,VLOOKUP($C22,'SS Provincals MSLM Feb 24'!$A$17:$H$58,8,FALSE))</f>
        <v>455</v>
      </c>
      <c r="U22" s="35">
        <f>IF(ISNA(VLOOKUP($C22,'Noram SS COP SUN 26'!$A$17:$H$22,8,FALSE))=TRUE,0,VLOOKUP($C22,'Noram SS COP SUN 26'!$A$17:$H$22,8,FALSE))</f>
        <v>0</v>
      </c>
      <c r="V22" s="35">
        <f>IF(ISNA(VLOOKUP($C22,'Noram HP COP Fri 24'!$A$17:$H$33,8,FALSE))=TRUE,0,VLOOKUP($C22,'Noram HP COP Fri 24'!$A$17:$H$33,8,FALSE))</f>
        <v>0</v>
      </c>
      <c r="W22" s="35">
        <f>IF(ISNA(VLOOKUP($C22,'TT Provincials SS Feb 26'!$A$17:$H$80,8,FALSE))=TRUE,0,VLOOKUP($C22,'TT Provincials SS Feb 26'!$A$17:$H$80,8,FALSE))</f>
        <v>428.85462555066078</v>
      </c>
      <c r="X22" s="35">
        <f>IF(ISNA(VLOOKUP($C22,'MSLM NORAM MAR 4 SS'!$A$17:$H$38,8,FALSE))=TRUE,0,VLOOKUP($C22,'MSLM NORAM MAR 4 SS'!$A$17:$H$38,8,FALSE))</f>
        <v>0</v>
      </c>
      <c r="Y22" s="35">
        <f>IF(ISNA(VLOOKUP($C22,'COT HP Stoneham Mar 17'!$A$17:$H$33,8,FALSE))=TRUE,0,VLOOKUP($C22,'COT HP Stoneham Mar 17'!$A$17:$H$33,8,FALSE))</f>
        <v>0</v>
      </c>
      <c r="Z22" s="35">
        <f>IF(ISNA(VLOOKUP($C22,'COT SS MARCH 19'!$A$17:$H$47,8,FALSE))=TRUE,0,VLOOKUP($C22,'COT SS MARCH 19'!$A$17:$H$47,8,FALSE))</f>
        <v>0</v>
      </c>
      <c r="AA22" s="35">
        <f>IF(ISNA(VLOOKUP($C22,'StepUp Le Relais'!$A$17:$H$47,8,FALSE))=TRUE,0,VLOOKUP($C22,'StepUp Le Relais'!$A$17:$H$47,8,FALSE))</f>
        <v>0</v>
      </c>
      <c r="AB22" s="35">
        <f>IF(ISNA(VLOOKUP($C22,'SS JR NATS WHISTHLER APRIL 7'!$A$17:$H$47,8,FALSE))=TRUE,0,VLOOKUP($C22,'SS JR NATS WHISTHLER APRIL 7'!$A$17:$H$47,8,FALSE))</f>
        <v>302.75938189845476</v>
      </c>
      <c r="AC22" s="35">
        <f>IF(ISNA(VLOOKUP($C22,'JR NATS BA WHISTHLER APRIL 8'!$A$17:$H$47,8,FALSE))=TRUE,0,VLOOKUP($C22,'JR NATS BA WHISTHLER APRIL 8'!$A$17:$H$47,8,FALSE))</f>
        <v>483.92070484581495</v>
      </c>
      <c r="AD22" s="35">
        <f>IF(ISNA(VLOOKUP($C22,'JR NATS HP WHISTHLER APRIL 9'!$A$17:$H$47,8,FALSE))=TRUE,0,VLOOKUP($C22,'JR NATS HP WHISTHLER APRIL 9'!$A$17:$H$47,8,FALSE))</f>
        <v>238.83720930232559</v>
      </c>
    </row>
    <row r="23" spans="1:30" ht="15" customHeight="1">
      <c r="A23" s="278" t="s">
        <v>60</v>
      </c>
      <c r="B23" s="278" t="s">
        <v>69</v>
      </c>
      <c r="C23" s="206" t="s">
        <v>58</v>
      </c>
      <c r="D23" s="289"/>
      <c r="E23" s="278">
        <f t="shared" si="0"/>
        <v>18</v>
      </c>
      <c r="F23" s="32">
        <f t="shared" si="1"/>
        <v>18</v>
      </c>
      <c r="G23" s="33">
        <f t="shared" si="2"/>
        <v>556.72514619883043</v>
      </c>
      <c r="H23" s="33">
        <f t="shared" si="3"/>
        <v>465.60169208504948</v>
      </c>
      <c r="I23" s="33">
        <f t="shared" si="4"/>
        <v>406.30434782608694</v>
      </c>
      <c r="J23" s="32">
        <f t="shared" si="5"/>
        <v>1428.6311861099668</v>
      </c>
      <c r="K23" s="34"/>
      <c r="L23" s="35">
        <f>IF(ISNA(VLOOKUP($C23,'COT Yukon Nov 25'!$A$17:$H$37,8,FALSE))=TRUE,"0",VLOOKUP($C23,'COT Yukon Nov 25'!$A$17:$H$37,8,FALSE))</f>
        <v>465.60169208504948</v>
      </c>
      <c r="M23" s="35">
        <f>IF(ISNA(VLOOKUP($C23,'CDN SS JAN 15'!$A$17:$H$31,8,FALSE))=TRUE,0,VLOOKUP($C23,'CDN SS JAN 15'!$A$17:$H$31,8,FALSE))</f>
        <v>281.76100628930811</v>
      </c>
      <c r="N23" s="35">
        <f>IF(ISNA(VLOOKUP($C23,'MUSKOKA TT SS JAN 21'!$A$17:$H$59,8,FALSE))=TRUE,0,VLOOKUP($C23,'MUSKOKA TT SS JAN 21'!$A$17:$H$59,8,FALSE))</f>
        <v>0</v>
      </c>
      <c r="O23" s="36">
        <f>IF(ISNA(VLOOKUP($C23,'MUSKOKA TT SS JAN 22'!$A$17:$H$58,8,FALSE))=TRUE,0,VLOOKUP($C23,'MUSKOKA TT SS JAN 22'!$A$17:$H$58,8,FALSE))</f>
        <v>0</v>
      </c>
      <c r="P23" s="36">
        <f>IF(ISNA(VLOOKUP($C23,'COT SS MSLM JAN 28'!$A$17:$H$71,8,FALSE))=TRUE,0,VLOOKUP($C23,'COT SS MSLM JAN 28'!$A$17:$H$71,8,FALSE))</f>
        <v>354.07925407925404</v>
      </c>
      <c r="Q23" s="35">
        <f>IF(ISNA(VLOOKUP($C23,'COT HP MSLM JAN 29'!$A$17:$H$74,8,FALSE))=TRUE,0,VLOOKUP($C23,'COT HP MSLM JAN 29'!$A$17:$H$74,8,FALSE))</f>
        <v>0</v>
      </c>
      <c r="R23" s="35">
        <f>IF(ISNA(VLOOKUP($C23,'Noram Aspen Feb 18 BA'!$A$17:$H$17,8,FALSE))=TRUE,0,VLOOKUP($C23,'Noram Aspen Feb 18 BA'!$A$17:$H$17,8,FALSE))</f>
        <v>0</v>
      </c>
      <c r="S23" s="35">
        <f>IF(ISNA(VLOOKUP($C23,'Noram Aspen Feb 16 SS'!$A$17:$H$23,8,FALSE))=TRUE,0,VLOOKUP($C23,'Noram Aspen Feb 16 SS'!$A$17:$H$23,8,FALSE))</f>
        <v>236.31556227066696</v>
      </c>
      <c r="T23" s="35">
        <f>IF(ISNA(VLOOKUP($C23,'SS Provincals MSLM Feb 24'!$A$17:$H$58,8,FALSE))=TRUE,0,VLOOKUP($C23,'SS Provincals MSLM Feb 24'!$A$17:$H$58,8,FALSE))</f>
        <v>0</v>
      </c>
      <c r="U23" s="35">
        <f>IF(ISNA(VLOOKUP($C23,'Noram SS COP SUN 26'!$A$17:$H$22,8,FALSE))=TRUE,0,VLOOKUP($C23,'Noram SS COP SUN 26'!$A$17:$H$22,8,FALSE))</f>
        <v>0</v>
      </c>
      <c r="V23" s="35">
        <f>IF(ISNA(VLOOKUP($C23,'Noram HP COP Fri 24'!$A$17:$H$33,8,FALSE))=TRUE,0,VLOOKUP($C23,'Noram HP COP Fri 24'!$A$17:$H$33,8,FALSE))</f>
        <v>0</v>
      </c>
      <c r="W23" s="35">
        <f>IF(ISNA(VLOOKUP($C23,'TT Provincials SS Feb 26'!$A$17:$H$80,8,FALSE))=TRUE,0,VLOOKUP($C23,'TT Provincials SS Feb 26'!$A$17:$H$80,8,FALSE))</f>
        <v>0</v>
      </c>
      <c r="X23" s="35">
        <f>IF(ISNA(VLOOKUP($C23,'MSLM NORAM MAR 4 SS'!$A$17:$H$38,8,FALSE))=TRUE,0,VLOOKUP($C23,'MSLM NORAM MAR 4 SS'!$A$17:$H$38,8,FALSE))</f>
        <v>556.72514619883043</v>
      </c>
      <c r="Y23" s="35">
        <f>IF(ISNA(VLOOKUP($C23,'COT HP Stoneham Mar 17'!$A$17:$H$33,8,FALSE))=TRUE,0,VLOOKUP($C23,'COT HP Stoneham Mar 17'!$A$17:$H$33,8,FALSE))</f>
        <v>0</v>
      </c>
      <c r="Z23" s="35">
        <f>IF(ISNA(VLOOKUP($C23,'COT SS MARCH 19'!$A$17:$H$47,8,FALSE))=TRUE,0,VLOOKUP($C23,'COT SS MARCH 19'!$A$17:$H$47,8,FALSE))</f>
        <v>406.30434782608694</v>
      </c>
      <c r="AA23" s="35">
        <f>IF(ISNA(VLOOKUP($C23,'StepUp Le Relais'!$A$17:$H$47,8,FALSE))=TRUE,0,VLOOKUP($C23,'StepUp Le Relais'!$A$17:$H$47,8,FALSE))</f>
        <v>0</v>
      </c>
      <c r="AB23" s="35">
        <f>IF(ISNA(VLOOKUP($C23,'SS JR NATS WHISTHLER APRIL 7'!$A$17:$H$47,8,FALSE))=TRUE,0,VLOOKUP($C23,'SS JR NATS WHISTHLER APRIL 7'!$A$17:$H$47,8,FALSE))</f>
        <v>0</v>
      </c>
      <c r="AC23" s="35">
        <f>IF(ISNA(VLOOKUP($C23,'JR NATS BA WHISTHLER APRIL 8'!$A$17:$H$47,8,FALSE))=TRUE,0,VLOOKUP($C23,'JR NATS BA WHISTHLER APRIL 8'!$A$17:$H$47,8,FALSE))</f>
        <v>0</v>
      </c>
      <c r="AD23" s="35">
        <f>IF(ISNA(VLOOKUP($C23,'JR NATS HP WHISTHLER APRIL 9'!$A$17:$H$47,8,FALSE))=TRUE,0,VLOOKUP($C23,'JR NATS HP WHISTHLER APRIL 9'!$A$17:$H$47,8,FALSE))</f>
        <v>0</v>
      </c>
    </row>
    <row r="24" spans="1:30" ht="15" customHeight="1">
      <c r="A24" s="278" t="s">
        <v>94</v>
      </c>
      <c r="B24" s="278" t="s">
        <v>62</v>
      </c>
      <c r="C24" s="206" t="s">
        <v>105</v>
      </c>
      <c r="D24" s="289"/>
      <c r="E24" s="278">
        <f t="shared" si="0"/>
        <v>19</v>
      </c>
      <c r="F24" s="32">
        <f t="shared" si="1"/>
        <v>19</v>
      </c>
      <c r="G24" s="33">
        <f t="shared" si="2"/>
        <v>529.40528634361237</v>
      </c>
      <c r="H24" s="33">
        <f t="shared" si="3"/>
        <v>477.81456953642385</v>
      </c>
      <c r="I24" s="33">
        <f t="shared" si="4"/>
        <v>412.82051282051276</v>
      </c>
      <c r="J24" s="32">
        <f t="shared" si="5"/>
        <v>1420.0403687005489</v>
      </c>
      <c r="K24" s="34"/>
      <c r="L24" s="35" t="str">
        <f>IF(ISNA(VLOOKUP($C24,'COT Yukon Nov 25'!$A$17:$H$37,8,FALSE))=TRUE,"0",VLOOKUP($C24,'COT Yukon Nov 25'!$A$17:$H$37,8,FALSE))</f>
        <v>0</v>
      </c>
      <c r="M24" s="35">
        <f>IF(ISNA(VLOOKUP($C24,'CDN SS JAN 15'!$A$17:$H$31,8,FALSE))=TRUE,0,VLOOKUP($C24,'CDN SS JAN 15'!$A$17:$H$31,8,FALSE))</f>
        <v>0</v>
      </c>
      <c r="N24" s="35">
        <f>IF(ISNA(VLOOKUP($C24,'MUSKOKA TT SS JAN 21'!$A$17:$H$59,8,FALSE))=TRUE,0,VLOOKUP($C24,'MUSKOKA TT SS JAN 21'!$A$17:$H$59,8,FALSE))</f>
        <v>402.05011389521638</v>
      </c>
      <c r="O24" s="36">
        <f>IF(ISNA(VLOOKUP($C24,'MUSKOKA TT SS JAN 22'!$A$17:$H$58,8,FALSE))=TRUE,0,VLOOKUP($C24,'MUSKOKA TT SS JAN 22'!$A$17:$H$58,8,FALSE))</f>
        <v>383.9907192575406</v>
      </c>
      <c r="P24" s="36">
        <f>IF(ISNA(VLOOKUP($C24,'COT SS MSLM JAN 28'!$A$17:$H$71,8,FALSE))=TRUE,0,VLOOKUP($C24,'COT SS MSLM JAN 28'!$A$17:$H$71,8,FALSE))</f>
        <v>412.82051282051276</v>
      </c>
      <c r="Q24" s="35">
        <f>IF(ISNA(VLOOKUP($C24,'COT HP MSLM JAN 29'!$A$17:$H$74,8,FALSE))=TRUE,0,VLOOKUP($C24,'COT HP MSLM JAN 29'!$A$17:$H$74,8,FALSE))</f>
        <v>0</v>
      </c>
      <c r="R24" s="35">
        <f>IF(ISNA(VLOOKUP($C24,'Noram Aspen Feb 18 BA'!$A$17:$H$17,8,FALSE))=TRUE,0,VLOOKUP($C24,'Noram Aspen Feb 18 BA'!$A$17:$H$17,8,FALSE))</f>
        <v>0</v>
      </c>
      <c r="S24" s="35">
        <f>IF(ISNA(VLOOKUP($C24,'Noram Aspen Feb 16 SS'!$A$17:$H$23,8,FALSE))=TRUE,0,VLOOKUP($C24,'Noram Aspen Feb 16 SS'!$A$17:$H$23,8,FALSE))</f>
        <v>0</v>
      </c>
      <c r="T24" s="35">
        <f>IF(ISNA(VLOOKUP($C24,'SS Provincals MSLM Feb 24'!$A$17:$H$58,8,FALSE))=TRUE,0,VLOOKUP($C24,'SS Provincals MSLM Feb 24'!$A$17:$H$58,8,FALSE))</f>
        <v>387.50000000000006</v>
      </c>
      <c r="U24" s="35">
        <f>IF(ISNA(VLOOKUP($C24,'Noram SS COP SUN 26'!$A$17:$H$22,8,FALSE))=TRUE,0,VLOOKUP($C24,'Noram SS COP SUN 26'!$A$17:$H$22,8,FALSE))</f>
        <v>0</v>
      </c>
      <c r="V24" s="35">
        <f>IF(ISNA(VLOOKUP($C24,'Noram HP COP Fri 24'!$A$17:$H$33,8,FALSE))=TRUE,0,VLOOKUP($C24,'Noram HP COP Fri 24'!$A$17:$H$33,8,FALSE))</f>
        <v>0</v>
      </c>
      <c r="W24" s="35">
        <f>IF(ISNA(VLOOKUP($C24,'TT Provincials SS Feb 26'!$A$17:$H$80,8,FALSE))=TRUE,0,VLOOKUP($C24,'TT Provincials SS Feb 26'!$A$17:$H$80,8,FALSE))</f>
        <v>529.40528634361237</v>
      </c>
      <c r="X24" s="35">
        <f>IF(ISNA(VLOOKUP($C24,'MSLM NORAM MAR 4 SS'!$A$17:$H$38,8,FALSE))=TRUE,0,VLOOKUP($C24,'MSLM NORAM MAR 4 SS'!$A$17:$H$38,8,FALSE))</f>
        <v>0</v>
      </c>
      <c r="Y24" s="35">
        <f>IF(ISNA(VLOOKUP($C24,'COT HP Stoneham Mar 17'!$A$17:$H$33,8,FALSE))=TRUE,0,VLOOKUP($C24,'COT HP Stoneham Mar 17'!$A$17:$H$33,8,FALSE))</f>
        <v>0</v>
      </c>
      <c r="Z24" s="35">
        <f>IF(ISNA(VLOOKUP($C24,'COT SS MARCH 19'!$A$17:$H$47,8,FALSE))=TRUE,0,VLOOKUP($C24,'COT SS MARCH 19'!$A$17:$H$47,8,FALSE))</f>
        <v>316.52173913043475</v>
      </c>
      <c r="AA24" s="35">
        <f>IF(ISNA(VLOOKUP($C24,'StepUp Le Relais'!$A$17:$H$47,8,FALSE))=TRUE,0,VLOOKUP($C24,'StepUp Le Relais'!$A$17:$H$47,8,FALSE))</f>
        <v>0</v>
      </c>
      <c r="AB24" s="35">
        <f>IF(ISNA(VLOOKUP($C24,'SS JR NATS WHISTHLER APRIL 7'!$A$17:$H$47,8,FALSE))=TRUE,0,VLOOKUP($C24,'SS JR NATS WHISTHLER APRIL 7'!$A$17:$H$47,8,FALSE))</f>
        <v>477.81456953642385</v>
      </c>
      <c r="AC24" s="35">
        <f>IF(ISNA(VLOOKUP($C24,'JR NATS BA WHISTHLER APRIL 8'!$A$17:$H$47,8,FALSE))=TRUE,0,VLOOKUP($C24,'JR NATS BA WHISTHLER APRIL 8'!$A$17:$H$47,8,FALSE))</f>
        <v>236.23348017621143</v>
      </c>
      <c r="AD24" s="35">
        <f>IF(ISNA(VLOOKUP($C24,'JR NATS HP WHISTHLER APRIL 9'!$A$17:$H$47,8,FALSE))=TRUE,0,VLOOKUP($C24,'JR NATS HP WHISTHLER APRIL 9'!$A$17:$H$47,8,FALSE))</f>
        <v>0</v>
      </c>
    </row>
    <row r="25" spans="1:30" ht="15" customHeight="1">
      <c r="A25" s="278" t="s">
        <v>93</v>
      </c>
      <c r="B25" s="278" t="s">
        <v>62</v>
      </c>
      <c r="C25" s="205" t="s">
        <v>92</v>
      </c>
      <c r="D25" s="289"/>
      <c r="E25" s="278">
        <f t="shared" si="0"/>
        <v>20</v>
      </c>
      <c r="F25" s="32">
        <f t="shared" si="1"/>
        <v>20</v>
      </c>
      <c r="G25" s="33">
        <f t="shared" si="2"/>
        <v>520.59496567505721</v>
      </c>
      <c r="H25" s="33">
        <f t="shared" si="3"/>
        <v>462.77533039647585</v>
      </c>
      <c r="I25" s="33">
        <f t="shared" si="4"/>
        <v>383.82687927107065</v>
      </c>
      <c r="J25" s="32">
        <f t="shared" si="5"/>
        <v>1367.1971753426037</v>
      </c>
      <c r="K25" s="34"/>
      <c r="L25" s="35" t="str">
        <f>IF(ISNA(VLOOKUP($C25,'COT Yukon Nov 25'!$A$17:$H$37,8,FALSE))=TRUE,"0",VLOOKUP($C25,'COT Yukon Nov 25'!$A$17:$H$37,8,FALSE))</f>
        <v>0</v>
      </c>
      <c r="M25" s="35">
        <f>IF(ISNA(VLOOKUP($C25,'CDN SS JAN 15'!$A$17:$H$31,8,FALSE))=TRUE,0,VLOOKUP($C25,'CDN SS JAN 15'!$A$17:$H$31,8,FALSE))</f>
        <v>0</v>
      </c>
      <c r="N25" s="35">
        <f>IF(ISNA(VLOOKUP($C25,'MUSKOKA TT SS JAN 21'!$A$17:$H$59,8,FALSE))=TRUE,0,VLOOKUP($C25,'MUSKOKA TT SS JAN 21'!$A$17:$H$59,8,FALSE))</f>
        <v>383.82687927107065</v>
      </c>
      <c r="O25" s="36">
        <f>IF(ISNA(VLOOKUP($C25,'MUSKOKA TT SS JAN 22'!$A$17:$H$58,8,FALSE))=TRUE,0,VLOOKUP($C25,'MUSKOKA TT SS JAN 22'!$A$17:$H$58,8,FALSE))</f>
        <v>285.38283062645013</v>
      </c>
      <c r="P25" s="36">
        <f>IF(ISNA(VLOOKUP($C25,'COT SS MSLM JAN 28'!$A$17:$H$71,8,FALSE))=TRUE,0,VLOOKUP($C25,'COT SS MSLM JAN 28'!$A$17:$H$71,8,FALSE))</f>
        <v>70.163170163170165</v>
      </c>
      <c r="Q25" s="35">
        <f>IF(ISNA(VLOOKUP($C25,'COT HP MSLM JAN 29'!$A$17:$H$74,8,FALSE))=TRUE,0,VLOOKUP($C25,'COT HP MSLM JAN 29'!$A$17:$H$74,8,FALSE))</f>
        <v>520.59496567505721</v>
      </c>
      <c r="R25" s="35">
        <f>IF(ISNA(VLOOKUP($C25,'Noram Aspen Feb 18 BA'!$A$17:$H$17,8,FALSE))=TRUE,0,VLOOKUP($C25,'Noram Aspen Feb 18 BA'!$A$17:$H$17,8,FALSE))</f>
        <v>0</v>
      </c>
      <c r="S25" s="35">
        <f>IF(ISNA(VLOOKUP($C25,'Noram Aspen Feb 16 SS'!$A$17:$H$23,8,FALSE))=TRUE,0,VLOOKUP($C25,'Noram Aspen Feb 16 SS'!$A$17:$H$23,8,FALSE))</f>
        <v>0</v>
      </c>
      <c r="T25" s="35">
        <f>IF(ISNA(VLOOKUP($C25,'SS Provincals MSLM Feb 24'!$A$17:$H$58,8,FALSE))=TRUE,0,VLOOKUP($C25,'SS Provincals MSLM Feb 24'!$A$17:$H$58,8,FALSE))</f>
        <v>151.24999999999997</v>
      </c>
      <c r="U25" s="35">
        <f>IF(ISNA(VLOOKUP($C25,'Noram SS COP SUN 26'!$A$17:$H$22,8,FALSE))=TRUE,0,VLOOKUP($C25,'Noram SS COP SUN 26'!$A$17:$H$22,8,FALSE))</f>
        <v>0</v>
      </c>
      <c r="V25" s="35">
        <f>IF(ISNA(VLOOKUP($C25,'Noram HP COP Fri 24'!$A$17:$H$33,8,FALSE))=TRUE,0,VLOOKUP($C25,'Noram HP COP Fri 24'!$A$17:$H$33,8,FALSE))</f>
        <v>0</v>
      </c>
      <c r="W25" s="35">
        <f>IF(ISNA(VLOOKUP($C25,'TT Provincials SS Feb 26'!$A$17:$H$80,8,FALSE))=TRUE,0,VLOOKUP($C25,'TT Provincials SS Feb 26'!$A$17:$H$80,8,FALSE))</f>
        <v>462.77533039647585</v>
      </c>
      <c r="X25" s="35">
        <f>IF(ISNA(VLOOKUP($C25,'MSLM NORAM MAR 4 SS'!$A$17:$H$38,8,FALSE))=TRUE,0,VLOOKUP($C25,'MSLM NORAM MAR 4 SS'!$A$17:$H$38,8,FALSE))</f>
        <v>0</v>
      </c>
      <c r="Y25" s="35">
        <f>IF(ISNA(VLOOKUP($C25,'COT HP Stoneham Mar 17'!$A$17:$H$33,8,FALSE))=TRUE,0,VLOOKUP($C25,'COT HP Stoneham Mar 17'!$A$17:$H$33,8,FALSE))</f>
        <v>0</v>
      </c>
      <c r="Z25" s="35">
        <f>IF(ISNA(VLOOKUP($C25,'COT SS MARCH 19'!$A$17:$H$47,8,FALSE))=TRUE,0,VLOOKUP($C25,'COT SS MARCH 19'!$A$17:$H$47,8,FALSE))</f>
        <v>0</v>
      </c>
      <c r="AA25" s="35">
        <f>IF(ISNA(VLOOKUP($C25,'StepUp Le Relais'!$A$17:$H$47,8,FALSE))=TRUE,0,VLOOKUP($C25,'StepUp Le Relais'!$A$17:$H$47,8,FALSE))</f>
        <v>0</v>
      </c>
      <c r="AB25" s="35">
        <f>IF(ISNA(VLOOKUP($C25,'SS JR NATS WHISTHLER APRIL 7'!$A$17:$H$47,8,FALSE))=TRUE,0,VLOOKUP($C25,'SS JR NATS WHISTHLER APRIL 7'!$A$17:$H$47,8,FALSE))</f>
        <v>318.54304635761588</v>
      </c>
      <c r="AC25" s="35">
        <f>IF(ISNA(VLOOKUP($C25,'JR NATS BA WHISTHLER APRIL 8'!$A$17:$H$47,8,FALSE))=TRUE,0,VLOOKUP($C25,'JR NATS BA WHISTHLER APRIL 8'!$A$17:$H$47,8,FALSE))</f>
        <v>352.20264317180624</v>
      </c>
      <c r="AD25" s="35">
        <f>IF(ISNA(VLOOKUP($C25,'JR NATS HP WHISTHLER APRIL 9'!$A$17:$H$47,8,FALSE))=TRUE,0,VLOOKUP($C25,'JR NATS HP WHISTHLER APRIL 9'!$A$17:$H$47,8,FALSE))</f>
        <v>231.27906976744188</v>
      </c>
    </row>
    <row r="26" spans="1:30" ht="15" customHeight="1">
      <c r="A26" s="276" t="s">
        <v>94</v>
      </c>
      <c r="B26" s="276" t="s">
        <v>80</v>
      </c>
      <c r="C26" s="206" t="s">
        <v>118</v>
      </c>
      <c r="D26" s="289"/>
      <c r="E26" s="278">
        <f t="shared" si="0"/>
        <v>21</v>
      </c>
      <c r="F26" s="32">
        <f t="shared" si="1"/>
        <v>21</v>
      </c>
      <c r="G26" s="33">
        <f t="shared" si="2"/>
        <v>507.90697674418607</v>
      </c>
      <c r="H26" s="33">
        <f t="shared" si="3"/>
        <v>432.49427917620142</v>
      </c>
      <c r="I26" s="33">
        <f t="shared" si="4"/>
        <v>412.99303944315545</v>
      </c>
      <c r="J26" s="32">
        <f t="shared" si="5"/>
        <v>1353.3942953635428</v>
      </c>
      <c r="K26" s="34"/>
      <c r="L26" s="35" t="str">
        <f>IF(ISNA(VLOOKUP($C26,'COT Yukon Nov 25'!$A$17:$H$37,8,FALSE))=TRUE,"0",VLOOKUP($C26,'COT Yukon Nov 25'!$A$17:$H$37,8,FALSE))</f>
        <v>0</v>
      </c>
      <c r="M26" s="35">
        <f>IF(ISNA(VLOOKUP($C26,'CDN SS JAN 15'!$A$17:$H$31,8,FALSE))=TRUE,0,VLOOKUP($C26,'CDN SS JAN 15'!$A$17:$H$31,8,FALSE))</f>
        <v>0</v>
      </c>
      <c r="N26" s="35">
        <f>IF(ISNA(VLOOKUP($C26,'MUSKOKA TT SS JAN 21'!$A$17:$H$59,8,FALSE))=TRUE,0,VLOOKUP($C26,'MUSKOKA TT SS JAN 21'!$A$17:$H$59,8,FALSE))</f>
        <v>388.3826879271071</v>
      </c>
      <c r="O26" s="36">
        <f>IF(ISNA(VLOOKUP($C26,'MUSKOKA TT SS JAN 22'!$A$17:$H$58,8,FALSE))=TRUE,0,VLOOKUP($C26,'MUSKOKA TT SS JAN 22'!$A$17:$H$58,8,FALSE))</f>
        <v>412.99303944315545</v>
      </c>
      <c r="P26" s="36">
        <f>IF(ISNA(VLOOKUP($C26,'COT SS MSLM JAN 28'!$A$17:$H$71,8,FALSE))=TRUE,0,VLOOKUP($C26,'COT SS MSLM JAN 28'!$A$17:$H$71,8,FALSE))</f>
        <v>106.06060606060606</v>
      </c>
      <c r="Q26" s="35">
        <f>IF(ISNA(VLOOKUP($C26,'COT HP MSLM JAN 29'!$A$17:$H$74,8,FALSE))=TRUE,0,VLOOKUP($C26,'COT HP MSLM JAN 29'!$A$17:$H$74,8,FALSE))</f>
        <v>432.49427917620142</v>
      </c>
      <c r="R26" s="35">
        <f>IF(ISNA(VLOOKUP($C26,'Noram Aspen Feb 18 BA'!$A$17:$H$17,8,FALSE))=TRUE,0,VLOOKUP($C26,'Noram Aspen Feb 18 BA'!$A$17:$H$17,8,FALSE))</f>
        <v>0</v>
      </c>
      <c r="S26" s="35">
        <f>IF(ISNA(VLOOKUP($C26,'Noram Aspen Feb 16 SS'!$A$17:$H$23,8,FALSE))=TRUE,0,VLOOKUP($C26,'Noram Aspen Feb 16 SS'!$A$17:$H$23,8,FALSE))</f>
        <v>0</v>
      </c>
      <c r="T26" s="35">
        <f>IF(ISNA(VLOOKUP($C26,'SS Provincals MSLM Feb 24'!$A$17:$H$58,8,FALSE))=TRUE,0,VLOOKUP($C26,'SS Provincals MSLM Feb 24'!$A$17:$H$58,8,FALSE))</f>
        <v>396.25000000000006</v>
      </c>
      <c r="U26" s="35">
        <f>IF(ISNA(VLOOKUP($C26,'Noram SS COP SUN 26'!$A$17:$H$22,8,FALSE))=TRUE,0,VLOOKUP($C26,'Noram SS COP SUN 26'!$A$17:$H$22,8,FALSE))</f>
        <v>0</v>
      </c>
      <c r="V26" s="35">
        <f>IF(ISNA(VLOOKUP($C26,'Noram HP COP Fri 24'!$A$17:$H$33,8,FALSE))=TRUE,0,VLOOKUP($C26,'Noram HP COP Fri 24'!$A$17:$H$33,8,FALSE))</f>
        <v>0</v>
      </c>
      <c r="W26" s="35">
        <f>IF(ISNA(VLOOKUP($C26,'TT Provincials SS Feb 26'!$A$17:$H$80,8,FALSE))=TRUE,0,VLOOKUP($C26,'TT Provincials SS Feb 26'!$A$17:$H$80,8,FALSE))</f>
        <v>350.11013215859032</v>
      </c>
      <c r="X26" s="35">
        <f>IF(ISNA(VLOOKUP($C26,'MSLM NORAM MAR 4 SS'!$A$17:$H$38,8,FALSE))=TRUE,0,VLOOKUP($C26,'MSLM NORAM MAR 4 SS'!$A$17:$H$38,8,FALSE))</f>
        <v>0</v>
      </c>
      <c r="Y26" s="35">
        <f>IF(ISNA(VLOOKUP($C26,'COT HP Stoneham Mar 17'!$A$17:$H$33,8,FALSE))=TRUE,0,VLOOKUP($C26,'COT HP Stoneham Mar 17'!$A$17:$H$33,8,FALSE))</f>
        <v>0</v>
      </c>
      <c r="Z26" s="35">
        <f>IF(ISNA(VLOOKUP($C26,'COT SS MARCH 19'!$A$17:$H$47,8,FALSE))=TRUE,0,VLOOKUP($C26,'COT SS MARCH 19'!$A$17:$H$47,8,FALSE))</f>
        <v>378.91304347826087</v>
      </c>
      <c r="AA26" s="35">
        <f>IF(ISNA(VLOOKUP($C26,'StepUp Le Relais'!$A$17:$H$47,8,FALSE))=TRUE,0,VLOOKUP($C26,'StepUp Le Relais'!$A$17:$H$47,8,FALSE))</f>
        <v>0</v>
      </c>
      <c r="AB26" s="35">
        <f>IF(ISNA(VLOOKUP($C26,'SS JR NATS WHISTHLER APRIL 7'!$A$17:$H$47,8,FALSE))=TRUE,0,VLOOKUP($C26,'SS JR NATS WHISTHLER APRIL 7'!$A$17:$H$47,8,FALSE))</f>
        <v>352.98013245033121</v>
      </c>
      <c r="AC26" s="35">
        <f>IF(ISNA(VLOOKUP($C26,'JR NATS BA WHISTHLER APRIL 8'!$A$17:$H$47,8,FALSE))=TRUE,0,VLOOKUP($C26,'JR NATS BA WHISTHLER APRIL 8'!$A$17:$H$47,8,FALSE))</f>
        <v>131.71806167400882</v>
      </c>
      <c r="AD26" s="35">
        <f>IF(ISNA(VLOOKUP($C26,'JR NATS HP WHISTHLER APRIL 9'!$A$17:$H$47,8,FALSE))=TRUE,0,VLOOKUP($C26,'JR NATS HP WHISTHLER APRIL 9'!$A$17:$H$47,8,FALSE))</f>
        <v>507.90697674418607</v>
      </c>
    </row>
    <row r="27" spans="1:30" ht="15" customHeight="1">
      <c r="A27" s="276" t="s">
        <v>91</v>
      </c>
      <c r="B27" s="278" t="s">
        <v>71</v>
      </c>
      <c r="C27" s="206" t="s">
        <v>114</v>
      </c>
      <c r="D27" s="289"/>
      <c r="E27" s="278">
        <f t="shared" si="0"/>
        <v>22</v>
      </c>
      <c r="F27" s="32">
        <f t="shared" si="1"/>
        <v>22</v>
      </c>
      <c r="G27" s="33">
        <f t="shared" si="2"/>
        <v>481.05726872246703</v>
      </c>
      <c r="H27" s="33">
        <f t="shared" si="3"/>
        <v>451.87224669603523</v>
      </c>
      <c r="I27" s="33">
        <f t="shared" si="4"/>
        <v>414.57858769931659</v>
      </c>
      <c r="J27" s="32">
        <f t="shared" si="5"/>
        <v>1347.5081031178188</v>
      </c>
      <c r="K27" s="34"/>
      <c r="L27" s="35" t="str">
        <f>IF(ISNA(VLOOKUP($C27,'COT Yukon Nov 25'!$A$17:$H$37,8,FALSE))=TRUE,"0",VLOOKUP($C27,'COT Yukon Nov 25'!$A$17:$H$37,8,FALSE))</f>
        <v>0</v>
      </c>
      <c r="M27" s="35">
        <f>IF(ISNA(VLOOKUP($C27,'CDN SS JAN 15'!$A$17:$H$31,8,FALSE))=TRUE,0,VLOOKUP($C27,'CDN SS JAN 15'!$A$17:$H$31,8,FALSE))</f>
        <v>0</v>
      </c>
      <c r="N27" s="35">
        <f>IF(ISNA(VLOOKUP($C27,'MUSKOKA TT SS JAN 21'!$A$17:$H$59,8,FALSE))=TRUE,0,VLOOKUP($C27,'MUSKOKA TT SS JAN 21'!$A$17:$H$59,8,FALSE))</f>
        <v>414.57858769931659</v>
      </c>
      <c r="O27" s="36">
        <f>IF(ISNA(VLOOKUP($C27,'MUSKOKA TT SS JAN 22'!$A$17:$H$58,8,FALSE))=TRUE,0,VLOOKUP($C27,'MUSKOKA TT SS JAN 22'!$A$17:$H$58,8,FALSE))</f>
        <v>363.10904872389796</v>
      </c>
      <c r="P27" s="36">
        <f>IF(ISNA(VLOOKUP($C27,'COT SS MSLM JAN 28'!$A$17:$H$71,8,FALSE))=TRUE,0,VLOOKUP($C27,'COT SS MSLM JAN 28'!$A$17:$H$71,8,FALSE))</f>
        <v>287.17948717948718</v>
      </c>
      <c r="Q27" s="35">
        <f>IF(ISNA(VLOOKUP($C27,'COT HP MSLM JAN 29'!$A$17:$H$74,8,FALSE))=TRUE,0,VLOOKUP($C27,'COT HP MSLM JAN 29'!$A$17:$H$74,8,FALSE))</f>
        <v>297.94050343249427</v>
      </c>
      <c r="R27" s="35">
        <f>IF(ISNA(VLOOKUP($C27,'Noram Aspen Feb 18 BA'!$A$17:$H$17,8,FALSE))=TRUE,0,VLOOKUP($C27,'Noram Aspen Feb 18 BA'!$A$17:$H$17,8,FALSE))</f>
        <v>0</v>
      </c>
      <c r="S27" s="35">
        <f>IF(ISNA(VLOOKUP($C27,'Noram Aspen Feb 16 SS'!$A$17:$H$23,8,FALSE))=TRUE,0,VLOOKUP($C27,'Noram Aspen Feb 16 SS'!$A$17:$H$23,8,FALSE))</f>
        <v>0</v>
      </c>
      <c r="T27" s="35">
        <f>IF(ISNA(VLOOKUP($C27,'SS Provincals MSLM Feb 24'!$A$17:$H$58,8,FALSE))=TRUE,0,VLOOKUP($C27,'SS Provincals MSLM Feb 24'!$A$17:$H$58,8,FALSE))</f>
        <v>363.75000000000006</v>
      </c>
      <c r="U27" s="35">
        <f>IF(ISNA(VLOOKUP($C27,'Noram SS COP SUN 26'!$A$17:$H$22,8,FALSE))=TRUE,0,VLOOKUP($C27,'Noram SS COP SUN 26'!$A$17:$H$22,8,FALSE))</f>
        <v>0</v>
      </c>
      <c r="V27" s="35">
        <f>IF(ISNA(VLOOKUP($C27,'Noram HP COP Fri 24'!$A$17:$H$33,8,FALSE))=TRUE,0,VLOOKUP($C27,'Noram HP COP Fri 24'!$A$17:$H$33,8,FALSE))</f>
        <v>0</v>
      </c>
      <c r="W27" s="35">
        <f>IF(ISNA(VLOOKUP($C27,'TT Provincials SS Feb 26'!$A$17:$H$80,8,FALSE))=TRUE,0,VLOOKUP($C27,'TT Provincials SS Feb 26'!$A$17:$H$80,8,FALSE))</f>
        <v>451.87224669603523</v>
      </c>
      <c r="X27" s="35">
        <f>IF(ISNA(VLOOKUP($C27,'MSLM NORAM MAR 4 SS'!$A$17:$H$38,8,FALSE))=TRUE,0,VLOOKUP($C27,'MSLM NORAM MAR 4 SS'!$A$17:$H$38,8,FALSE))</f>
        <v>0</v>
      </c>
      <c r="Y27" s="35">
        <f>IF(ISNA(VLOOKUP($C27,'COT HP Stoneham Mar 17'!$A$17:$H$33,8,FALSE))=TRUE,0,VLOOKUP($C27,'COT HP Stoneham Mar 17'!$A$17:$H$33,8,FALSE))</f>
        <v>0</v>
      </c>
      <c r="Z27" s="35">
        <f>IF(ISNA(VLOOKUP($C27,'COT SS MARCH 19'!$A$17:$H$47,8,FALSE))=TRUE,0,VLOOKUP($C27,'COT SS MARCH 19'!$A$17:$H$47,8,FALSE))</f>
        <v>307.39130434782601</v>
      </c>
      <c r="AA27" s="35">
        <f>IF(ISNA(VLOOKUP($C27,'StepUp Le Relais'!$A$17:$H$47,8,FALSE))=TRUE,0,VLOOKUP($C27,'StepUp Le Relais'!$A$17:$H$47,8,FALSE))</f>
        <v>0</v>
      </c>
      <c r="AB27" s="35">
        <f>IF(ISNA(VLOOKUP($C27,'SS JR NATS WHISTHLER APRIL 7'!$A$17:$H$47,8,FALSE))=TRUE,0,VLOOKUP($C27,'SS JR NATS WHISTHLER APRIL 7'!$A$17:$H$47,8,FALSE))</f>
        <v>334.32671081677711</v>
      </c>
      <c r="AC27" s="35">
        <f>IF(ISNA(VLOOKUP($C27,'JR NATS BA WHISTHLER APRIL 8'!$A$17:$H$47,8,FALSE))=TRUE,0,VLOOKUP($C27,'JR NATS BA WHISTHLER APRIL 8'!$A$17:$H$47,8,FALSE))</f>
        <v>481.05726872246703</v>
      </c>
      <c r="AD27" s="35">
        <f>IF(ISNA(VLOOKUP($C27,'JR NATS HP WHISTHLER APRIL 9'!$A$17:$H$47,8,FALSE))=TRUE,0,VLOOKUP($C27,'JR NATS HP WHISTHLER APRIL 9'!$A$17:$H$47,8,FALSE))</f>
        <v>325</v>
      </c>
    </row>
    <row r="28" spans="1:30" ht="15" customHeight="1">
      <c r="A28" s="278" t="s">
        <v>94</v>
      </c>
      <c r="B28" s="278" t="s">
        <v>71</v>
      </c>
      <c r="C28" s="206" t="s">
        <v>116</v>
      </c>
      <c r="D28" s="289"/>
      <c r="E28" s="278">
        <f t="shared" si="0"/>
        <v>23</v>
      </c>
      <c r="F28" s="32">
        <f t="shared" si="1"/>
        <v>23</v>
      </c>
      <c r="G28" s="33">
        <f t="shared" si="2"/>
        <v>481.25000000000006</v>
      </c>
      <c r="H28" s="33">
        <f t="shared" si="3"/>
        <v>454.29515418502206</v>
      </c>
      <c r="I28" s="33">
        <f t="shared" si="4"/>
        <v>401.76600441501108</v>
      </c>
      <c r="J28" s="32">
        <f t="shared" si="5"/>
        <v>1337.3111586000332</v>
      </c>
      <c r="K28" s="34"/>
      <c r="L28" s="35" t="str">
        <f>IF(ISNA(VLOOKUP($C28,'COT Yukon Nov 25'!$A$17:$H$37,8,FALSE))=TRUE,"0",VLOOKUP($C28,'COT Yukon Nov 25'!$A$17:$H$37,8,FALSE))</f>
        <v>0</v>
      </c>
      <c r="M28" s="35">
        <f>IF(ISNA(VLOOKUP($C28,'CDN SS JAN 15'!$A$17:$H$31,8,FALSE))=TRUE,0,VLOOKUP($C28,'CDN SS JAN 15'!$A$17:$H$31,8,FALSE))</f>
        <v>0</v>
      </c>
      <c r="N28" s="35">
        <f>IF(ISNA(VLOOKUP($C28,'MUSKOKA TT SS JAN 21'!$A$17:$H$59,8,FALSE))=TRUE,0,VLOOKUP($C28,'MUSKOKA TT SS JAN 21'!$A$17:$H$59,8,FALSE))</f>
        <v>364.46469248291572</v>
      </c>
      <c r="O28" s="36">
        <f>IF(ISNA(VLOOKUP($C28,'MUSKOKA TT SS JAN 22'!$A$17:$H$58,8,FALSE))=TRUE,0,VLOOKUP($C28,'MUSKOKA TT SS JAN 22'!$A$17:$H$58,8,FALSE))</f>
        <v>374.70997679814383</v>
      </c>
      <c r="P28" s="36">
        <f>IF(ISNA(VLOOKUP($C28,'COT SS MSLM JAN 28'!$A$17:$H$72,8,FALSE))=TRUE,0,VLOOKUP($C28,'COT SS MSLM JAN 28'!$A$17:$H$72,8,FALSE))</f>
        <v>171.32867132867133</v>
      </c>
      <c r="Q28" s="35">
        <f>IF(ISNA(VLOOKUP($C28,'COT HP MSLM JAN 29'!$A$17:$H$74,8,FALSE))=TRUE,0,VLOOKUP($C28,'COT HP MSLM JAN 29'!$A$17:$H$74,8,FALSE))</f>
        <v>0</v>
      </c>
      <c r="R28" s="35">
        <f>IF(ISNA(VLOOKUP($C28,'Noram Aspen Feb 18 BA'!$A$17:$H$17,8,FALSE))=TRUE,0,VLOOKUP($C28,'Noram Aspen Feb 18 BA'!$A$17:$H$17,8,FALSE))</f>
        <v>0</v>
      </c>
      <c r="S28" s="35">
        <f>IF(ISNA(VLOOKUP($C28,'Noram Aspen Feb 16 SS'!$A$17:$H$23,8,FALSE))=TRUE,0,VLOOKUP($C28,'Noram Aspen Feb 16 SS'!$A$17:$H$23,8,FALSE))</f>
        <v>0</v>
      </c>
      <c r="T28" s="35">
        <f>IF(ISNA(VLOOKUP($C28,'SS Provincals MSLM Feb 24'!$A$17:$H$58,8,FALSE))=TRUE,0,VLOOKUP($C28,'SS Provincals MSLM Feb 24'!$A$17:$H$58,8,FALSE))</f>
        <v>481.25000000000006</v>
      </c>
      <c r="U28" s="35">
        <f>IF(ISNA(VLOOKUP($C28,'Noram SS COP SUN 26'!$A$17:$H$22,8,FALSE))=TRUE,0,VLOOKUP($C28,'Noram SS COP SUN 26'!$A$17:$H$22,8,FALSE))</f>
        <v>0</v>
      </c>
      <c r="V28" s="35">
        <f>IF(ISNA(VLOOKUP($C28,'Noram HP COP Fri 24'!$A$17:$H$33,8,FALSE))=TRUE,0,VLOOKUP($C28,'Noram HP COP Fri 24'!$A$17:$H$33,8,FALSE))</f>
        <v>0</v>
      </c>
      <c r="W28" s="35">
        <f>IF(ISNA(VLOOKUP($C28,'TT Provincials SS Feb 26'!$A$17:$H$80,8,FALSE))=TRUE,0,VLOOKUP($C28,'TT Provincials SS Feb 26'!$A$17:$H$80,8,FALSE))</f>
        <v>454.29515418502206</v>
      </c>
      <c r="X28" s="35">
        <f>IF(ISNA(VLOOKUP($C28,'MSLM NORAM MAR 4 SS'!$A$17:$H$38,8,FALSE))=TRUE,0,VLOOKUP($C28,'MSLM NORAM MAR 4 SS'!$A$17:$H$38,8,FALSE))</f>
        <v>0</v>
      </c>
      <c r="Y28" s="35">
        <f>IF(ISNA(VLOOKUP($C28,'COT HP Stoneham Mar 17'!$A$17:$H$33,8,FALSE))=TRUE,0,VLOOKUP($C28,'COT HP Stoneham Mar 17'!$A$17:$H$33,8,FALSE))</f>
        <v>0</v>
      </c>
      <c r="Z28" s="35">
        <f>IF(ISNA(VLOOKUP($C28,'COT SS MARCH 19'!$A$17:$H$47,8,FALSE))=TRUE,0,VLOOKUP($C28,'COT SS MARCH 19'!$A$17:$H$47,8,FALSE))</f>
        <v>337.82608695652169</v>
      </c>
      <c r="AA28" s="35">
        <f>IF(ISNA(VLOOKUP($C28,'StepUp Le Relais'!$A$17:$H$47,8,FALSE))=TRUE,0,VLOOKUP($C28,'StepUp Le Relais'!$A$17:$H$47,8,FALSE))</f>
        <v>0</v>
      </c>
      <c r="AB28" s="35">
        <f>IF(ISNA(VLOOKUP($C28,'SS JR NATS WHISTHLER APRIL 7'!$A$17:$H$47,8,FALSE))=TRUE,0,VLOOKUP($C28,'SS JR NATS WHISTHLER APRIL 7'!$A$17:$H$47,8,FALSE))</f>
        <v>401.76600441501108</v>
      </c>
      <c r="AC28" s="35">
        <f>IF(ISNA(VLOOKUP($C28,'JR NATS BA WHISTHLER APRIL 8'!$A$17:$H$47,8,FALSE))=TRUE,0,VLOOKUP($C28,'JR NATS BA WHISTHLER APRIL 8'!$A$17:$H$47,8,FALSE))</f>
        <v>120.26431718061676</v>
      </c>
      <c r="AD28" s="35">
        <f>IF(ISNA(VLOOKUP($C28,'JR NATS HP WHISTHLER APRIL 9'!$A$17:$H$47,8,FALSE))=TRUE,0,VLOOKUP($C28,'JR NATS HP WHISTHLER APRIL 9'!$A$17:$H$47,8,FALSE))</f>
        <v>0</v>
      </c>
    </row>
    <row r="29" spans="1:30" ht="15" customHeight="1">
      <c r="A29" s="278" t="s">
        <v>94</v>
      </c>
      <c r="B29" s="276" t="s">
        <v>80</v>
      </c>
      <c r="C29" s="206" t="s">
        <v>126</v>
      </c>
      <c r="D29" s="289"/>
      <c r="E29" s="278">
        <f t="shared" si="0"/>
        <v>24</v>
      </c>
      <c r="F29" s="32">
        <f t="shared" si="1"/>
        <v>24</v>
      </c>
      <c r="G29" s="33">
        <f t="shared" si="2"/>
        <v>449.44933920704852</v>
      </c>
      <c r="H29" s="33">
        <f t="shared" si="3"/>
        <v>429.38496583143512</v>
      </c>
      <c r="I29" s="33">
        <f t="shared" si="4"/>
        <v>421.74418604651169</v>
      </c>
      <c r="J29" s="32">
        <f t="shared" si="5"/>
        <v>1300.5784910849952</v>
      </c>
      <c r="K29" s="34"/>
      <c r="L29" s="35" t="str">
        <f>IF(ISNA(VLOOKUP($C29,'COT Yukon Nov 25'!$A$17:$H$37,8,FALSE))=TRUE,"0",VLOOKUP($C29,'COT Yukon Nov 25'!$A$17:$H$37,8,FALSE))</f>
        <v>0</v>
      </c>
      <c r="M29" s="35">
        <f>IF(ISNA(VLOOKUP($C29,'CDN SS JAN 15'!$A$17:$H$31,8,FALSE))=TRUE,0,VLOOKUP($C29,'CDN SS JAN 15'!$A$17:$H$31,8,FALSE))</f>
        <v>0</v>
      </c>
      <c r="N29" s="35">
        <f>IF(ISNA(VLOOKUP($C29,'MUSKOKA TT SS JAN 21'!$A$17:$H$59,8,FALSE))=TRUE,0,VLOOKUP($C29,'MUSKOKA TT SS JAN 21'!$A$17:$H$59,8,FALSE))</f>
        <v>429.38496583143512</v>
      </c>
      <c r="O29" s="36">
        <f>IF(ISNA(VLOOKUP($C29,'MUSKOKA TT SS JAN 22'!$A$17:$H$58,8,FALSE))=TRUE,0,VLOOKUP($C29,'MUSKOKA TT SS JAN 22'!$A$17:$H$58,8,FALSE))</f>
        <v>371.22969837587004</v>
      </c>
      <c r="P29" s="36">
        <f>IF(ISNA(VLOOKUP($C29,'COT SS MSLM JAN 28'!$A$17:$H$71,8,FALSE))=TRUE,0,VLOOKUP($C29,'COT SS MSLM JAN 28'!$A$17:$H$71,8,FALSE))</f>
        <v>0</v>
      </c>
      <c r="Q29" s="35">
        <f>IF(ISNA(VLOOKUP($C29,'COT HP MSLM JAN 29'!$A$17:$H$74,8,FALSE))=TRUE,0,VLOOKUP($C29,'COT HP MSLM JAN 29'!$A$17:$H$74,8,FALSE))</f>
        <v>0</v>
      </c>
      <c r="R29" s="35">
        <f>IF(ISNA(VLOOKUP($C29,'Noram Aspen Feb 18 BA'!$A$17:$H$17,8,FALSE))=TRUE,0,VLOOKUP($C29,'Noram Aspen Feb 18 BA'!$A$17:$H$17,8,FALSE))</f>
        <v>0</v>
      </c>
      <c r="S29" s="35">
        <f>IF(ISNA(VLOOKUP($C29,'Noram Aspen Feb 16 SS'!$A$17:$H$23,8,FALSE))=TRUE,0,VLOOKUP($C29,'Noram Aspen Feb 16 SS'!$A$17:$H$23,8,FALSE))</f>
        <v>0</v>
      </c>
      <c r="T29" s="35">
        <f>IF(ISNA(VLOOKUP($C29,'SS Provincals MSLM Feb 24'!$A$17:$H$58,8,FALSE))=TRUE,0,VLOOKUP($C29,'SS Provincals MSLM Feb 24'!$A$17:$H$58,8,FALSE))</f>
        <v>412.50000000000006</v>
      </c>
      <c r="U29" s="35">
        <f>IF(ISNA(VLOOKUP($C29,'Noram SS COP SUN 26'!$A$17:$H$22,8,FALSE))=TRUE,0,VLOOKUP($C29,'Noram SS COP SUN 26'!$A$17:$H$22,8,FALSE))</f>
        <v>0</v>
      </c>
      <c r="V29" s="35">
        <f>IF(ISNA(VLOOKUP($C29,'Noram HP COP Fri 24'!$A$17:$H$33,8,FALSE))=TRUE,0,VLOOKUP($C29,'Noram HP COP Fri 24'!$A$17:$H$33,8,FALSE))</f>
        <v>0</v>
      </c>
      <c r="W29" s="35">
        <f>IF(ISNA(VLOOKUP($C29,'TT Provincials SS Feb 26'!$A$17:$H$80,8,FALSE))=TRUE,0,VLOOKUP($C29,'TT Provincials SS Feb 26'!$A$17:$H$80,8,FALSE))</f>
        <v>449.44933920704852</v>
      </c>
      <c r="X29" s="35">
        <f>IF(ISNA(VLOOKUP($C29,'MSLM NORAM MAR 4 SS'!$A$17:$H$38,8,FALSE))=TRUE,0,VLOOKUP($C29,'MSLM NORAM MAR 4 SS'!$A$17:$H$38,8,FALSE))</f>
        <v>0</v>
      </c>
      <c r="Y29" s="35">
        <f>IF(ISNA(VLOOKUP($C29,'COT HP Stoneham Mar 17'!$A$17:$H$33,8,FALSE))=TRUE,0,VLOOKUP($C29,'COT HP Stoneham Mar 17'!$A$17:$H$33,8,FALSE))</f>
        <v>0</v>
      </c>
      <c r="Z29" s="35">
        <f>IF(ISNA(VLOOKUP($C29,'COT SS MARCH 19'!$A$17:$H$47,8,FALSE))=TRUE,0,VLOOKUP($C29,'COT SS MARCH 19'!$A$17:$H$47,8,FALSE))</f>
        <v>0</v>
      </c>
      <c r="AA29" s="35">
        <f>IF(ISNA(VLOOKUP($C29,'StepUp Le Relais'!$A$17:$H$47,8,FALSE))=TRUE,0,VLOOKUP($C29,'StepUp Le Relais'!$A$17:$H$47,8,FALSE))</f>
        <v>0</v>
      </c>
      <c r="AB29" s="35">
        <f>IF(ISNA(VLOOKUP($C29,'SS JR NATS WHISTHLER APRIL 7'!$A$17:$H$47,8,FALSE))=TRUE,0,VLOOKUP($C29,'SS JR NATS WHISTHLER APRIL 7'!$A$17:$H$47,8,FALSE))</f>
        <v>410.37527593818993</v>
      </c>
      <c r="AC29" s="35">
        <f>IF(ISNA(VLOOKUP($C29,'JR NATS BA WHISTHLER APRIL 8'!$A$17:$H$47,8,FALSE))=TRUE,0,VLOOKUP($C29,'JR NATS BA WHISTHLER APRIL 8'!$A$17:$H$47,8,FALSE))</f>
        <v>329.29515418502206</v>
      </c>
      <c r="AD29" s="35">
        <f>IF(ISNA(VLOOKUP($C29,'JR NATS HP WHISTHLER APRIL 9'!$A$17:$H$47,8,FALSE))=TRUE,0,VLOOKUP($C29,'JR NATS HP WHISTHLER APRIL 9'!$A$17:$H$47,8,FALSE))</f>
        <v>421.74418604651169</v>
      </c>
    </row>
    <row r="30" spans="1:30" ht="15" customHeight="1">
      <c r="A30" s="276" t="s">
        <v>91</v>
      </c>
      <c r="B30" s="278" t="s">
        <v>71</v>
      </c>
      <c r="C30" s="206" t="s">
        <v>109</v>
      </c>
      <c r="D30" s="289"/>
      <c r="E30" s="278">
        <f t="shared" si="0"/>
        <v>25</v>
      </c>
      <c r="F30" s="32">
        <f t="shared" si="1"/>
        <v>25</v>
      </c>
      <c r="G30" s="33">
        <f t="shared" si="2"/>
        <v>443.39207048458155</v>
      </c>
      <c r="H30" s="33">
        <f t="shared" si="3"/>
        <v>413.4396355353075</v>
      </c>
      <c r="I30" s="33">
        <f t="shared" si="4"/>
        <v>411.67048054919906</v>
      </c>
      <c r="J30" s="32">
        <f t="shared" si="5"/>
        <v>1268.5021865690881</v>
      </c>
      <c r="K30" s="34"/>
      <c r="L30" s="35" t="str">
        <f>IF(ISNA(VLOOKUP($C30,'COT Yukon Nov 25'!$A$17:$H$37,8,FALSE))=TRUE,"0",VLOOKUP($C30,'COT Yukon Nov 25'!$A$17:$H$37,8,FALSE))</f>
        <v>0</v>
      </c>
      <c r="M30" s="35">
        <f>IF(ISNA(VLOOKUP($C30,'CDN SS JAN 15'!$A$17:$H$31,8,FALSE))=TRUE,0,VLOOKUP($C30,'CDN SS JAN 15'!$A$17:$H$31,8,FALSE))</f>
        <v>0</v>
      </c>
      <c r="N30" s="35">
        <f>IF(ISNA(VLOOKUP($C30,'MUSKOKA TT SS JAN 21'!$A$17:$H$59,8,FALSE))=TRUE,0,VLOOKUP($C30,'MUSKOKA TT SS JAN 21'!$A$17:$H$59,8,FALSE))</f>
        <v>413.4396355353075</v>
      </c>
      <c r="O30" s="36">
        <f>IF(ISNA(VLOOKUP($C30,'MUSKOKA TT SS JAN 22'!$A$17:$H$58,8,FALSE))=TRUE,0,VLOOKUP($C30,'MUSKOKA TT SS JAN 22'!$A$17:$H$58,8,FALSE))</f>
        <v>380.51044083526676</v>
      </c>
      <c r="P30" s="36">
        <f>IF(ISNA(VLOOKUP($C30,'COT SS MSLM JAN 28'!$A$17:$H$71,8,FALSE))=TRUE,0,VLOOKUP($C30,'COT SS MSLM JAN 28'!$A$17:$H$71,8,FALSE))</f>
        <v>99.533799533799524</v>
      </c>
      <c r="Q30" s="35">
        <f>IF(ISNA(VLOOKUP($C30,'COT HP MSLM JAN 29'!$A$17:$H$74,8,FALSE))=TRUE,0,VLOOKUP($C30,'COT HP MSLM JAN 29'!$A$17:$H$74,8,FALSE))</f>
        <v>411.67048054919906</v>
      </c>
      <c r="R30" s="35">
        <f>IF(ISNA(VLOOKUP($C30,'Noram Aspen Feb 18 BA'!$A$17:$H$17,8,FALSE))=TRUE,0,VLOOKUP($C30,'Noram Aspen Feb 18 BA'!$A$17:$H$17,8,FALSE))</f>
        <v>0</v>
      </c>
      <c r="S30" s="35">
        <f>IF(ISNA(VLOOKUP($C30,'Noram Aspen Feb 16 SS'!$A$17:$H$23,8,FALSE))=TRUE,0,VLOOKUP($C30,'Noram Aspen Feb 16 SS'!$A$17:$H$23,8,FALSE))</f>
        <v>0</v>
      </c>
      <c r="T30" s="35">
        <f>IF(ISNA(VLOOKUP($C30,'SS Provincals MSLM Feb 24'!$A$17:$H$58,8,FALSE))=TRUE,0,VLOOKUP($C30,'SS Provincals MSLM Feb 24'!$A$17:$H$58,8,FALSE))</f>
        <v>348.75</v>
      </c>
      <c r="U30" s="35">
        <f>IF(ISNA(VLOOKUP($C30,'Noram SS COP SUN 26'!$A$17:$H$22,8,FALSE))=TRUE,0,VLOOKUP($C30,'Noram SS COP SUN 26'!$A$17:$H$22,8,FALSE))</f>
        <v>0</v>
      </c>
      <c r="V30" s="35">
        <f>IF(ISNA(VLOOKUP($C30,'Noram HP COP Fri 24'!$A$17:$H$33,8,FALSE))=TRUE,0,VLOOKUP($C30,'Noram HP COP Fri 24'!$A$17:$H$33,8,FALSE))</f>
        <v>0</v>
      </c>
      <c r="W30" s="35">
        <f>IF(ISNA(VLOOKUP($C30,'TT Provincials SS Feb 26'!$A$17:$H$80,8,FALSE))=TRUE,0,VLOOKUP($C30,'TT Provincials SS Feb 26'!$A$17:$H$80,8,FALSE))</f>
        <v>443.39207048458155</v>
      </c>
      <c r="X30" s="35">
        <f>IF(ISNA(VLOOKUP($C30,'MSLM NORAM MAR 4 SS'!$A$17:$H$38,8,FALSE))=TRUE,0,VLOOKUP($C30,'MSLM NORAM MAR 4 SS'!$A$17:$H$38,8,FALSE))</f>
        <v>0</v>
      </c>
      <c r="Y30" s="35">
        <f>IF(ISNA(VLOOKUP($C30,'COT HP Stoneham Mar 17'!$A$17:$H$33,8,FALSE))=TRUE,0,VLOOKUP($C30,'COT HP Stoneham Mar 17'!$A$17:$H$33,8,FALSE))</f>
        <v>0</v>
      </c>
      <c r="Z30" s="35">
        <f>IF(ISNA(VLOOKUP($C30,'COT SS MARCH 19'!$A$17:$H$47,8,FALSE))=TRUE,0,VLOOKUP($C30,'COT SS MARCH 19'!$A$17:$H$47,8,FALSE))</f>
        <v>409.34782608695645</v>
      </c>
      <c r="AA30" s="35">
        <f>IF(ISNA(VLOOKUP($C30,'StepUp Le Relais'!$A$17:$H$47,8,FALSE))=TRUE,0,VLOOKUP($C30,'StepUp Le Relais'!$A$17:$H$47,8,FALSE))</f>
        <v>0</v>
      </c>
      <c r="AB30" s="35">
        <f>IF(ISNA(VLOOKUP($C30,'SS JR NATS WHISTHLER APRIL 7'!$A$17:$H$47,8,FALSE))=TRUE,0,VLOOKUP($C30,'SS JR NATS WHISTHLER APRIL 7'!$A$17:$H$47,8,FALSE))</f>
        <v>278.3664459161148</v>
      </c>
      <c r="AC30" s="35">
        <f>IF(ISNA(VLOOKUP($C30,'JR NATS BA WHISTHLER APRIL 8'!$A$17:$H$47,8,FALSE))=TRUE,0,VLOOKUP($C30,'JR NATS BA WHISTHLER APRIL 8'!$A$17:$H$47,8,FALSE))</f>
        <v>365.08810572687224</v>
      </c>
      <c r="AD30" s="35">
        <f>IF(ISNA(VLOOKUP($C30,'JR NATS HP WHISTHLER APRIL 9'!$A$17:$H$47,8,FALSE))=TRUE,0,VLOOKUP($C30,'JR NATS HP WHISTHLER APRIL 9'!$A$17:$H$47,8,FALSE))</f>
        <v>391.51162790697668</v>
      </c>
    </row>
    <row r="31" spans="1:30" ht="15" customHeight="1">
      <c r="A31" s="278" t="s">
        <v>148</v>
      </c>
      <c r="B31" s="278" t="s">
        <v>147</v>
      </c>
      <c r="C31" s="304" t="s">
        <v>146</v>
      </c>
      <c r="D31" s="289"/>
      <c r="E31" s="278">
        <f t="shared" si="0"/>
        <v>26</v>
      </c>
      <c r="F31" s="32">
        <f t="shared" si="1"/>
        <v>26</v>
      </c>
      <c r="G31" s="33">
        <f t="shared" si="2"/>
        <v>434.03263403263406</v>
      </c>
      <c r="H31" s="33">
        <f t="shared" si="3"/>
        <v>424.14035087719299</v>
      </c>
      <c r="I31" s="33">
        <f t="shared" si="4"/>
        <v>326.12903225806457</v>
      </c>
      <c r="J31" s="32">
        <f t="shared" si="5"/>
        <v>1184.3020171678916</v>
      </c>
      <c r="K31" s="34"/>
      <c r="L31" s="35" t="str">
        <f>IF(ISNA(VLOOKUP($C31,'COT Yukon Nov 25'!$A$17:$H$37,8,FALSE))=TRUE,"0",VLOOKUP($C31,'COT Yukon Nov 25'!$A$17:$H$37,8,FALSE))</f>
        <v>0</v>
      </c>
      <c r="M31" s="35">
        <f>IF(ISNA(VLOOKUP($C31,'CDN SS JAN 15'!$A$17:$H$31,8,FALSE))=TRUE,0,VLOOKUP($C31,'CDN SS JAN 15'!$A$17:$H$31,8,FALSE))</f>
        <v>0</v>
      </c>
      <c r="N31" s="35">
        <f>IF(ISNA(VLOOKUP($C31,'MUSKOKA TT SS JAN 21'!$A$17:$H$59,8,FALSE))=TRUE,0,VLOOKUP($C31,'MUSKOKA TT SS JAN 21'!$A$17:$H$59,8,FALSE))</f>
        <v>0</v>
      </c>
      <c r="O31" s="36">
        <f>IF(ISNA(VLOOKUP($C31,'MUSKOKA TT SS JAN 22'!$A$17:$H$58,8,FALSE))=TRUE,0,VLOOKUP($C31,'MUSKOKA TT SS JAN 22'!$A$17:$H$58,8,FALSE))</f>
        <v>0</v>
      </c>
      <c r="P31" s="36">
        <f>IF(ISNA(VLOOKUP($C31,'COT SS MSLM JAN 28'!$A$17:$H$72,8,FALSE))=TRUE,0,VLOOKUP($C31,'COT SS MSLM JAN 28'!$A$17:$H$72,8,FALSE))</f>
        <v>434.03263403263406</v>
      </c>
      <c r="Q31" s="35">
        <f>IF(ISNA(VLOOKUP($C31,'COT HP MSLM JAN 29'!$A$17:$H$74,8,FALSE))=TRUE,0,VLOOKUP($C31,'COT HP MSLM JAN 29'!$A$17:$H$74,8,FALSE))</f>
        <v>0</v>
      </c>
      <c r="R31" s="35">
        <f>IF(ISNA(VLOOKUP($C31,'Noram Aspen Feb 18 BA'!$A$17:$H$17,8,FALSE))=TRUE,0,VLOOKUP($C31,'Noram Aspen Feb 18 BA'!$A$17:$H$17,8,FALSE))</f>
        <v>0</v>
      </c>
      <c r="S31" s="35">
        <f>IF(ISNA(VLOOKUP($C31,'Noram Aspen Feb 16 SS'!$A$17:$H$23,8,FALSE))=TRUE,0,VLOOKUP($C31,'Noram Aspen Feb 16 SS'!$A$17:$H$23,8,FALSE))</f>
        <v>0</v>
      </c>
      <c r="T31" s="35">
        <f>IF(ISNA(VLOOKUP($C31,'SS Provincals MSLM Feb 24'!$A$17:$H$58,8,FALSE))=TRUE,0,VLOOKUP($C31,'SS Provincals MSLM Feb 24'!$A$17:$H$58,8,FALSE))</f>
        <v>0</v>
      </c>
      <c r="U31" s="35">
        <f>IF(ISNA(VLOOKUP($C31,'Noram SS COP SUN 26'!$A$17:$H$22,8,FALSE))=TRUE,0,VLOOKUP($C31,'Noram SS COP SUN 26'!$A$17:$H$22,8,FALSE))</f>
        <v>0</v>
      </c>
      <c r="V31" s="35">
        <f>IF(ISNA(VLOOKUP($C31,'Noram HP COP Fri 24'!$A$17:$H$33,8,FALSE))=TRUE,0,VLOOKUP($C31,'Noram HP COP Fri 24'!$A$17:$H$33,8,FALSE))</f>
        <v>0</v>
      </c>
      <c r="W31" s="35">
        <f>IF(ISNA(VLOOKUP($C31,'TT Provincials SS Feb 26'!$A$17:$H$80,8,FALSE))=TRUE,0,VLOOKUP($C31,'TT Provincials SS Feb 26'!$A$17:$H$80,8,FALSE))</f>
        <v>0</v>
      </c>
      <c r="X31" s="35">
        <f>IF(ISNA(VLOOKUP($C31,'MSLM NORAM MAR 4 SS'!$A$17:$H$38,8,FALSE))=TRUE,0,VLOOKUP($C31,'MSLM NORAM MAR 4 SS'!$A$17:$H$38,8,FALSE))</f>
        <v>424.14035087719299</v>
      </c>
      <c r="Y31" s="35">
        <f>IF(ISNA(VLOOKUP($C31,'COT HP Stoneham Mar 17'!$A$17:$H$33,8,FALSE))=TRUE,0,VLOOKUP($C31,'COT HP Stoneham Mar 17'!$A$17:$H$33,8,FALSE))</f>
        <v>0</v>
      </c>
      <c r="Z31" s="35">
        <f>IF(ISNA(VLOOKUP($C31,'COT SS MARCH 19'!$A$17:$H$47,8,FALSE))=TRUE,0,VLOOKUP($C31,'COT SS MARCH 19'!$A$17:$H$47,8,FALSE))</f>
        <v>0</v>
      </c>
      <c r="AA31" s="35">
        <f>IF(ISNA(VLOOKUP($C31,'StepUp Le Relais'!$A$17:$H$47,8,FALSE))=TRUE,0,VLOOKUP($C31,'StepUp Le Relais'!$A$17:$H$47,8,FALSE))</f>
        <v>326.12903225806457</v>
      </c>
      <c r="AB31" s="35">
        <f>IF(ISNA(VLOOKUP($C31,'SS JR NATS WHISTHLER APRIL 7'!$A$17:$H$47,8,FALSE))=TRUE,0,VLOOKUP($C31,'SS JR NATS WHISTHLER APRIL 7'!$A$17:$H$47,8,FALSE))</f>
        <v>0</v>
      </c>
      <c r="AC31" s="35">
        <f>IF(ISNA(VLOOKUP($C31,'JR NATS BA WHISTHLER APRIL 8'!$A$17:$H$47,8,FALSE))=TRUE,0,VLOOKUP($C31,'JR NATS BA WHISTHLER APRIL 8'!$A$17:$H$47,8,FALSE))</f>
        <v>0</v>
      </c>
      <c r="AD31" s="35">
        <f>IF(ISNA(VLOOKUP($C31,'JR NATS HP WHISTHLER APRIL 9'!$A$17:$H$47,8,FALSE))=TRUE,0,VLOOKUP($C31,'JR NATS HP WHISTHLER APRIL 9'!$A$17:$H$47,8,FALSE))</f>
        <v>0</v>
      </c>
    </row>
    <row r="32" spans="1:30" ht="15" customHeight="1">
      <c r="A32" s="278" t="s">
        <v>94</v>
      </c>
      <c r="B32" s="278" t="s">
        <v>80</v>
      </c>
      <c r="C32" s="277" t="s">
        <v>125</v>
      </c>
      <c r="D32" s="289"/>
      <c r="E32" s="278">
        <f t="shared" si="0"/>
        <v>27</v>
      </c>
      <c r="F32" s="32">
        <f t="shared" si="1"/>
        <v>27</v>
      </c>
      <c r="G32" s="33">
        <f t="shared" si="2"/>
        <v>384.03083700440527</v>
      </c>
      <c r="H32" s="33">
        <f t="shared" si="3"/>
        <v>382.26872246696036</v>
      </c>
      <c r="I32" s="33">
        <f t="shared" si="4"/>
        <v>374.71526195899776</v>
      </c>
      <c r="J32" s="32">
        <f t="shared" si="5"/>
        <v>1141.0148214303636</v>
      </c>
      <c r="K32" s="34"/>
      <c r="L32" s="35" t="str">
        <f>IF(ISNA(VLOOKUP($C32,'COT Yukon Nov 25'!$A$17:$H$37,8,FALSE))=TRUE,"0",VLOOKUP($C32,'COT Yukon Nov 25'!$A$17:$H$37,8,FALSE))</f>
        <v>0</v>
      </c>
      <c r="M32" s="35">
        <f>IF(ISNA(VLOOKUP($C32,'CDN SS JAN 15'!$A$17:$H$31,8,FALSE))=TRUE,0,VLOOKUP($C32,'CDN SS JAN 15'!$A$17:$H$31,8,FALSE))</f>
        <v>0</v>
      </c>
      <c r="N32" s="35">
        <f>IF(ISNA(VLOOKUP($C32,'MUSKOKA TT SS JAN 21'!$A$17:$H$59,8,FALSE))=TRUE,0,VLOOKUP($C32,'MUSKOKA TT SS JAN 21'!$A$17:$H$59,8,FALSE))</f>
        <v>374.71526195899776</v>
      </c>
      <c r="O32" s="36">
        <f>IF(ISNA(VLOOKUP($C32,'MUSKOKA TT SS JAN 22'!$A$17:$H$58,8,FALSE))=TRUE,0,VLOOKUP($C32,'MUSKOKA TT SS JAN 22'!$A$17:$H$58,8,FALSE))</f>
        <v>363.10904872389796</v>
      </c>
      <c r="P32" s="36">
        <f>IF(ISNA(VLOOKUP($C32,'COT SS MSLM JAN 28'!$A$17:$H$71,8,FALSE))=TRUE,0,VLOOKUP($C32,'COT SS MSLM JAN 28'!$A$17:$H$71,8,FALSE))</f>
        <v>0</v>
      </c>
      <c r="Q32" s="35">
        <f>IF(ISNA(VLOOKUP($C32,'COT HP MSLM JAN 29'!$A$17:$H$74,8,FALSE))=TRUE,0,VLOOKUP($C32,'COT HP MSLM JAN 29'!$A$17:$H$74,8,FALSE))</f>
        <v>0</v>
      </c>
      <c r="R32" s="35">
        <f>IF(ISNA(VLOOKUP($C32,'Noram Aspen Feb 18 BA'!$A$17:$H$17,8,FALSE))=TRUE,0,VLOOKUP($C32,'Noram Aspen Feb 18 BA'!$A$17:$H$17,8,FALSE))</f>
        <v>0</v>
      </c>
      <c r="S32" s="35">
        <f>IF(ISNA(VLOOKUP($C32,'Noram Aspen Feb 16 SS'!$A$17:$H$23,8,FALSE))=TRUE,0,VLOOKUP($C32,'Noram Aspen Feb 16 SS'!$A$17:$H$23,8,FALSE))</f>
        <v>0</v>
      </c>
      <c r="T32" s="35">
        <f>IF(ISNA(VLOOKUP($C32,'SS Provincals MSLM Feb 24'!$A$17:$H$58,8,FALSE))=TRUE,0,VLOOKUP($C32,'SS Provincals MSLM Feb 24'!$A$17:$H$58,8,FALSE))</f>
        <v>100</v>
      </c>
      <c r="U32" s="35">
        <f>IF(ISNA(VLOOKUP($C32,'Noram SS COP SUN 26'!$A$17:$H$22,8,FALSE))=TRUE,0,VLOOKUP($C32,'Noram SS COP SUN 26'!$A$17:$H$22,8,FALSE))</f>
        <v>0</v>
      </c>
      <c r="V32" s="35">
        <f>IF(ISNA(VLOOKUP($C32,'Noram HP COP Fri 24'!$A$17:$H$33,8,FALSE))=TRUE,0,VLOOKUP($C32,'Noram HP COP Fri 24'!$A$17:$H$33,8,FALSE))</f>
        <v>0</v>
      </c>
      <c r="W32" s="35">
        <f>IF(ISNA(VLOOKUP($C32,'TT Provincials SS Feb 26'!$A$17:$H$80,8,FALSE))=TRUE,0,VLOOKUP($C32,'TT Provincials SS Feb 26'!$A$17:$H$80,8,FALSE))</f>
        <v>384.03083700440527</v>
      </c>
      <c r="X32" s="35">
        <f>IF(ISNA(VLOOKUP($C32,'MSLM NORAM MAR 4 SS'!$A$17:$H$38,8,FALSE))=TRUE,0,VLOOKUP($C32,'MSLM NORAM MAR 4 SS'!$A$17:$H$38,8,FALSE))</f>
        <v>0</v>
      </c>
      <c r="Y32" s="35">
        <f>IF(ISNA(VLOOKUP($C32,'COT HP Stoneham Mar 17'!$A$17:$H$33,8,FALSE))=TRUE,0,VLOOKUP($C32,'COT HP Stoneham Mar 17'!$A$17:$H$33,8,FALSE))</f>
        <v>0</v>
      </c>
      <c r="Z32" s="35">
        <f>IF(ISNA(VLOOKUP($C32,'COT SS MARCH 19'!$A$17:$H$47,8,FALSE))=TRUE,0,VLOOKUP($C32,'COT SS MARCH 19'!$A$17:$H$47,8,FALSE))</f>
        <v>0</v>
      </c>
      <c r="AA32" s="35">
        <f>IF(ISNA(VLOOKUP($C32,'StepUp Le Relais'!$A$17:$H$47,8,FALSE))=TRUE,0,VLOOKUP($C32,'StepUp Le Relais'!$A$17:$H$47,8,FALSE))</f>
        <v>0</v>
      </c>
      <c r="AB32" s="35">
        <f>IF(ISNA(VLOOKUP($C32,'SS JR NATS WHISTHLER APRIL 7'!$A$17:$H$47,8,FALSE))=TRUE,0,VLOOKUP($C32,'SS JR NATS WHISTHLER APRIL 7'!$A$17:$H$47,8,FALSE))</f>
        <v>274.0618101545254</v>
      </c>
      <c r="AC32" s="35">
        <f>IF(ISNA(VLOOKUP($C32,'JR NATS BA WHISTHLER APRIL 8'!$A$17:$H$47,8,FALSE))=TRUE,0,VLOOKUP($C32,'JR NATS BA WHISTHLER APRIL 8'!$A$17:$H$47,8,FALSE))</f>
        <v>382.26872246696036</v>
      </c>
      <c r="AD32" s="35">
        <f>IF(ISNA(VLOOKUP($C32,'JR NATS HP WHISTHLER APRIL 9'!$A$17:$H$47,8,FALSE))=TRUE,0,VLOOKUP($C32,'JR NATS HP WHISTHLER APRIL 9'!$A$17:$H$47,8,FALSE))</f>
        <v>329.53488372093028</v>
      </c>
    </row>
    <row r="33" spans="1:30" ht="15" customHeight="1">
      <c r="A33" s="278" t="s">
        <v>68</v>
      </c>
      <c r="B33" s="278" t="s">
        <v>62</v>
      </c>
      <c r="C33" s="279" t="s">
        <v>64</v>
      </c>
      <c r="D33" s="289"/>
      <c r="E33" s="278">
        <f t="shared" si="0"/>
        <v>28</v>
      </c>
      <c r="F33" s="32">
        <f t="shared" si="1"/>
        <v>28</v>
      </c>
      <c r="G33" s="33">
        <f t="shared" si="2"/>
        <v>570.8595387840669</v>
      </c>
      <c r="H33" s="33">
        <f t="shared" si="3"/>
        <v>562.30657909384388</v>
      </c>
      <c r="I33" s="33">
        <f t="shared" si="4"/>
        <v>0</v>
      </c>
      <c r="J33" s="32">
        <f t="shared" si="5"/>
        <v>1133.1661178779109</v>
      </c>
      <c r="K33" s="34"/>
      <c r="L33" s="35">
        <f>IF(ISNA(VLOOKUP($C33,'COT Yukon Nov 25'!$A$17:$H$37,8,FALSE))=TRUE,"0",VLOOKUP($C33,'COT Yukon Nov 25'!$A$17:$H$37,8,FALSE))</f>
        <v>562.30657909384388</v>
      </c>
      <c r="M33" s="35">
        <f>IF(ISNA(VLOOKUP($C33,'CDN SS JAN 15'!$A$17:$H$31,8,FALSE))=TRUE,0,VLOOKUP($C33,'CDN SS JAN 15'!$A$17:$H$31,8,FALSE))</f>
        <v>570.8595387840669</v>
      </c>
      <c r="N33" s="35">
        <f>IF(ISNA(VLOOKUP($C33,'MUSKOKA TT SS JAN 21'!$A$17:$H$59,8,FALSE))=TRUE,0,VLOOKUP($C33,'MUSKOKA TT SS JAN 21'!$A$17:$H$59,8,FALSE))</f>
        <v>0</v>
      </c>
      <c r="O33" s="36">
        <f>IF(ISNA(VLOOKUP($C33,'MUSKOKA TT SS JAN 22'!$A$17:$H$58,8,FALSE))=TRUE,0,VLOOKUP($C33,'MUSKOKA TT SS JAN 22'!$A$17:$H$58,8,FALSE))</f>
        <v>0</v>
      </c>
      <c r="P33" s="36">
        <f>IF(ISNA(VLOOKUP($C33,'COT SS MSLM JAN 28'!$A$17:$H$71,8,FALSE))=TRUE,0,VLOOKUP($C33,'COT SS MSLM JAN 28'!$A$17:$H$71,8,FALSE))</f>
        <v>0</v>
      </c>
      <c r="Q33" s="35">
        <f>IF(ISNA(VLOOKUP($C33,'COT HP MSLM JAN 29'!$A$17:$H$74,8,FALSE))=TRUE,0,VLOOKUP($C33,'COT HP MSLM JAN 29'!$A$17:$H$74,8,FALSE))</f>
        <v>0</v>
      </c>
      <c r="R33" s="35">
        <f>IF(ISNA(VLOOKUP($C33,'Noram Aspen Feb 18 BA'!$A$17:$H$17,8,FALSE))=TRUE,0,VLOOKUP($C33,'Noram Aspen Feb 18 BA'!$A$17:$H$17,8,FALSE))</f>
        <v>0</v>
      </c>
      <c r="S33" s="35">
        <f>IF(ISNA(VLOOKUP($C33,'Noram Aspen Feb 16 SS'!$A$17:$H$23,8,FALSE))=TRUE,0,VLOOKUP($C33,'Noram Aspen Feb 16 SS'!$A$17:$H$23,8,FALSE))</f>
        <v>0</v>
      </c>
      <c r="T33" s="35">
        <f>IF(ISNA(VLOOKUP($C33,'SS Provincals MSLM Feb 24'!$A$17:$H$58,8,FALSE))=TRUE,0,VLOOKUP($C33,'SS Provincals MSLM Feb 24'!$A$17:$H$58,8,FALSE))</f>
        <v>0</v>
      </c>
      <c r="U33" s="35">
        <f>IF(ISNA(VLOOKUP($C33,'Noram SS COP SUN 26'!$A$17:$H$22,8,FALSE))=TRUE,0,VLOOKUP($C33,'Noram SS COP SUN 26'!$A$17:$H$22,8,FALSE))</f>
        <v>0</v>
      </c>
      <c r="V33" s="35">
        <f>IF(ISNA(VLOOKUP($C33,'Noram HP COP Fri 24'!$A$17:$H$33,8,FALSE))=TRUE,0,VLOOKUP($C33,'Noram HP COP Fri 24'!$A$17:$H$33,8,FALSE))</f>
        <v>0</v>
      </c>
      <c r="W33" s="35">
        <f>IF(ISNA(VLOOKUP($C33,'TT Provincials SS Feb 26'!$A$17:$H$80,8,FALSE))=TRUE,0,VLOOKUP($C33,'TT Provincials SS Feb 26'!$A$17:$H$80,8,FALSE))</f>
        <v>0</v>
      </c>
      <c r="X33" s="35">
        <f>IF(ISNA(VLOOKUP($C33,'MSLM NORAM MAR 4 SS'!$A$17:$H$38,8,FALSE))=TRUE,0,VLOOKUP($C33,'MSLM NORAM MAR 4 SS'!$A$17:$H$38,8,FALSE))</f>
        <v>0</v>
      </c>
      <c r="Y33" s="35">
        <f>IF(ISNA(VLOOKUP($C33,'COT HP Stoneham Mar 17'!$A$17:$H$33,8,FALSE))=TRUE,0,VLOOKUP($C33,'COT HP Stoneham Mar 17'!$A$17:$H$33,8,FALSE))</f>
        <v>0</v>
      </c>
      <c r="Z33" s="35">
        <f>IF(ISNA(VLOOKUP($C33,'COT SS MARCH 19'!$A$17:$H$47,8,FALSE))=TRUE,0,VLOOKUP($C33,'COT SS MARCH 19'!$A$17:$H$47,8,FALSE))</f>
        <v>0</v>
      </c>
      <c r="AA33" s="35">
        <f>IF(ISNA(VLOOKUP($C33,'StepUp Le Relais'!$A$17:$H$47,8,FALSE))=TRUE,0,VLOOKUP($C33,'StepUp Le Relais'!$A$17:$H$47,8,FALSE))</f>
        <v>0</v>
      </c>
      <c r="AB33" s="35">
        <f>IF(ISNA(VLOOKUP($C33,'SS JR NATS WHISTHLER APRIL 7'!$A$17:$H$47,8,FALSE))=TRUE,0,VLOOKUP($C33,'SS JR NATS WHISTHLER APRIL 7'!$A$17:$H$47,8,FALSE))</f>
        <v>0</v>
      </c>
      <c r="AC33" s="35">
        <f>IF(ISNA(VLOOKUP($C33,'JR NATS BA WHISTHLER APRIL 8'!$A$17:$H$47,8,FALSE))=TRUE,0,VLOOKUP($C33,'JR NATS BA WHISTHLER APRIL 8'!$A$17:$H$47,8,FALSE))</f>
        <v>0</v>
      </c>
      <c r="AD33" s="35">
        <f>IF(ISNA(VLOOKUP($C33,'JR NATS HP WHISTHLER APRIL 9'!$A$17:$H$47,8,FALSE))=TRUE,0,VLOOKUP($C33,'JR NATS HP WHISTHLER APRIL 9'!$A$17:$H$47,8,FALSE))</f>
        <v>0</v>
      </c>
    </row>
    <row r="34" spans="1:30" ht="15" customHeight="1">
      <c r="A34" s="278" t="s">
        <v>94</v>
      </c>
      <c r="B34" s="278" t="s">
        <v>71</v>
      </c>
      <c r="C34" s="279" t="s">
        <v>111</v>
      </c>
      <c r="D34" s="289"/>
      <c r="E34" s="278">
        <f t="shared" si="0"/>
        <v>29</v>
      </c>
      <c r="F34" s="32">
        <f t="shared" si="1"/>
        <v>29</v>
      </c>
      <c r="G34" s="33">
        <f t="shared" si="2"/>
        <v>397.50000000000006</v>
      </c>
      <c r="H34" s="33">
        <f t="shared" si="3"/>
        <v>366.58932714617168</v>
      </c>
      <c r="I34" s="33">
        <f t="shared" si="4"/>
        <v>353.07517084282466</v>
      </c>
      <c r="J34" s="32">
        <f t="shared" si="5"/>
        <v>1117.1644979889963</v>
      </c>
      <c r="K34" s="34"/>
      <c r="L34" s="35" t="str">
        <f>IF(ISNA(VLOOKUP($C34,'COT Yukon Nov 25'!$A$17:$H$37,8,FALSE))=TRUE,"0",VLOOKUP($C34,'COT Yukon Nov 25'!$A$17:$H$37,8,FALSE))</f>
        <v>0</v>
      </c>
      <c r="M34" s="35">
        <f>IF(ISNA(VLOOKUP($C34,'CDN SS JAN 15'!$A$17:$H$31,8,FALSE))=TRUE,0,VLOOKUP($C34,'CDN SS JAN 15'!$A$17:$H$31,8,FALSE))</f>
        <v>0</v>
      </c>
      <c r="N34" s="35">
        <f>IF(ISNA(VLOOKUP($C34,'MUSKOKA TT SS JAN 21'!$A$17:$H$59,8,FALSE))=TRUE,0,VLOOKUP($C34,'MUSKOKA TT SS JAN 21'!$A$17:$H$59,8,FALSE))</f>
        <v>353.07517084282466</v>
      </c>
      <c r="O34" s="36">
        <f>IF(ISNA(VLOOKUP($C34,'MUSKOKA TT SS JAN 22'!$A$17:$H$58,8,FALSE))=TRUE,0,VLOOKUP($C34,'MUSKOKA TT SS JAN 22'!$A$17:$H$58,8,FALSE))</f>
        <v>366.58932714617168</v>
      </c>
      <c r="P34" s="36">
        <f>IF(ISNA(VLOOKUP($C34,'COT SS MSLM JAN 28'!$A$17:$H$71,8,FALSE))=TRUE,0,VLOOKUP($C34,'COT SS MSLM JAN 28'!$A$17:$H$71,8,FALSE))</f>
        <v>0</v>
      </c>
      <c r="Q34" s="35">
        <f>IF(ISNA(VLOOKUP($C34,'COT HP MSLM JAN 29'!$A$17:$H$74,8,FALSE))=TRUE,0,VLOOKUP($C34,'COT HP MSLM JAN 29'!$A$17:$H$74,8,FALSE))</f>
        <v>0</v>
      </c>
      <c r="R34" s="35">
        <f>IF(ISNA(VLOOKUP($C34,'Noram Aspen Feb 18 BA'!$A$17:$H$17,8,FALSE))=TRUE,0,VLOOKUP($C34,'Noram Aspen Feb 18 BA'!$A$17:$H$17,8,FALSE))</f>
        <v>0</v>
      </c>
      <c r="S34" s="35">
        <f>IF(ISNA(VLOOKUP($C34,'Noram Aspen Feb 16 SS'!$A$17:$H$23,8,FALSE))=TRUE,0,VLOOKUP($C34,'Noram Aspen Feb 16 SS'!$A$17:$H$23,8,FALSE))</f>
        <v>0</v>
      </c>
      <c r="T34" s="35">
        <f>IF(ISNA(VLOOKUP($C34,'SS Provincals MSLM Feb 24'!$A$17:$H$58,8,FALSE))=TRUE,0,VLOOKUP($C34,'SS Provincals MSLM Feb 24'!$A$17:$H$58,8,FALSE))</f>
        <v>397.50000000000006</v>
      </c>
      <c r="U34" s="35">
        <f>IF(ISNA(VLOOKUP($C34,'Noram SS COP SUN 26'!$A$17:$H$22,8,FALSE))=TRUE,0,VLOOKUP($C34,'Noram SS COP SUN 26'!$A$17:$H$22,8,FALSE))</f>
        <v>0</v>
      </c>
      <c r="V34" s="35">
        <f>IF(ISNA(VLOOKUP($C34,'Noram HP COP Fri 24'!$A$17:$H$33,8,FALSE))=TRUE,0,VLOOKUP($C34,'Noram HP COP Fri 24'!$A$17:$H$33,8,FALSE))</f>
        <v>0</v>
      </c>
      <c r="W34" s="35">
        <f>IF(ISNA(VLOOKUP($C34,'TT Provincials SS Feb 26'!$A$17:$H$80,8,FALSE))=TRUE,0,VLOOKUP($C34,'TT Provincials SS Feb 26'!$A$17:$H$80,8,FALSE))</f>
        <v>287.11453744493394</v>
      </c>
      <c r="X34" s="35">
        <f>IF(ISNA(VLOOKUP($C34,'MSLM NORAM MAR 4 SS'!$A$17:$H$38,8,FALSE))=TRUE,0,VLOOKUP($C34,'MSLM NORAM MAR 4 SS'!$A$17:$H$38,8,FALSE))</f>
        <v>0</v>
      </c>
      <c r="Y34" s="35">
        <f>IF(ISNA(VLOOKUP($C34,'COT HP Stoneham Mar 17'!$A$17:$H$33,8,FALSE))=TRUE,0,VLOOKUP($C34,'COT HP Stoneham Mar 17'!$A$17:$H$33,8,FALSE))</f>
        <v>0</v>
      </c>
      <c r="Z34" s="35">
        <f>IF(ISNA(VLOOKUP($C34,'COT SS MARCH 19'!$A$17:$H$47,8,FALSE))=TRUE,0,VLOOKUP($C34,'COT SS MARCH 19'!$A$17:$H$47,8,FALSE))</f>
        <v>0</v>
      </c>
      <c r="AA34" s="35">
        <f>IF(ISNA(VLOOKUP($C34,'StepUp Le Relais'!$A$17:$H$47,8,FALSE))=TRUE,0,VLOOKUP($C34,'StepUp Le Relais'!$A$17:$H$47,8,FALSE))</f>
        <v>0</v>
      </c>
      <c r="AB34" s="35">
        <f>IF(ISNA(VLOOKUP($C34,'SS JR NATS WHISTHLER APRIL 7'!$A$17:$H$47,8,FALSE))=TRUE,0,VLOOKUP($C34,'SS JR NATS WHISTHLER APRIL 7'!$A$17:$H$47,8,FALSE))</f>
        <v>0</v>
      </c>
      <c r="AC34" s="35">
        <f>IF(ISNA(VLOOKUP($C34,'JR NATS BA WHISTHLER APRIL 8'!$A$17:$H$47,8,FALSE))=TRUE,0,VLOOKUP($C34,'JR NATS BA WHISTHLER APRIL 8'!$A$17:$H$47,8,FALSE))</f>
        <v>0</v>
      </c>
      <c r="AD34" s="35">
        <f>IF(ISNA(VLOOKUP($C34,'JR NATS HP WHISTHLER APRIL 9'!$A$17:$H$47,8,FALSE))=TRUE,0,VLOOKUP($C34,'JR NATS HP WHISTHLER APRIL 9'!$A$17:$H$47,8,FALSE))</f>
        <v>0</v>
      </c>
    </row>
    <row r="35" spans="1:30" ht="15" customHeight="1">
      <c r="A35" s="278" t="s">
        <v>94</v>
      </c>
      <c r="B35" s="278" t="s">
        <v>71</v>
      </c>
      <c r="C35" s="279" t="s">
        <v>96</v>
      </c>
      <c r="D35" s="289"/>
      <c r="E35" s="278">
        <f t="shared" si="0"/>
        <v>30</v>
      </c>
      <c r="F35" s="32">
        <f t="shared" si="1"/>
        <v>30</v>
      </c>
      <c r="G35" s="33">
        <f t="shared" si="2"/>
        <v>391.25000000000006</v>
      </c>
      <c r="H35" s="33">
        <f t="shared" si="3"/>
        <v>388.87665198237892</v>
      </c>
      <c r="I35" s="33">
        <f t="shared" si="4"/>
        <v>318.90660592255125</v>
      </c>
      <c r="J35" s="32">
        <f t="shared" si="5"/>
        <v>1099.0332579049302</v>
      </c>
      <c r="K35" s="34"/>
      <c r="L35" s="35" t="str">
        <f>IF(ISNA(VLOOKUP($C35,'COT Yukon Nov 25'!$A$17:$H$37,8,FALSE))=TRUE,"0",VLOOKUP($C35,'COT Yukon Nov 25'!$A$17:$H$37,8,FALSE))</f>
        <v>0</v>
      </c>
      <c r="M35" s="35">
        <f>IF(ISNA(VLOOKUP($C35,'CDN SS JAN 15'!$A$17:$H$31,8,FALSE))=TRUE,0,VLOOKUP($C35,'CDN SS JAN 15'!$A$17:$H$31,8,FALSE))</f>
        <v>0</v>
      </c>
      <c r="N35" s="35">
        <f>IF(ISNA(VLOOKUP($C35,'MUSKOKA TT SS JAN 21'!$A$17:$H$59,8,FALSE))=TRUE,0,VLOOKUP($C35,'MUSKOKA TT SS JAN 21'!$A$17:$H$59,8,FALSE))</f>
        <v>318.90660592255125</v>
      </c>
      <c r="O35" s="36">
        <f>IF(ISNA(VLOOKUP($C35,'MUSKOKA TT SS JAN 22'!$A$17:$H$58,8,FALSE))=TRUE,0,VLOOKUP($C35,'MUSKOKA TT SS JAN 22'!$A$17:$H$58,8,FALSE))</f>
        <v>295.82366589327148</v>
      </c>
      <c r="P35" s="36">
        <f>IF(ISNA(VLOOKUP($C35,'COT SS MSLM JAN 28'!$A$17:$H$71,8,FALSE))=TRUE,0,VLOOKUP($C35,'COT SS MSLM JAN 28'!$A$17:$H$71,8,FALSE))</f>
        <v>0</v>
      </c>
      <c r="Q35" s="35">
        <f>IF(ISNA(VLOOKUP($C35,'COT HP MSLM JAN 29'!$A$17:$H$74,8,FALSE))=TRUE,0,VLOOKUP($C35,'COT HP MSLM JAN 29'!$A$17:$H$74,8,FALSE))</f>
        <v>0</v>
      </c>
      <c r="R35" s="35">
        <f>IF(ISNA(VLOOKUP($C35,'Noram Aspen Feb 18 BA'!$A$17:$H$17,8,FALSE))=TRUE,0,VLOOKUP($C35,'Noram Aspen Feb 18 BA'!$A$17:$H$17,8,FALSE))</f>
        <v>0</v>
      </c>
      <c r="S35" s="35">
        <f>IF(ISNA(VLOOKUP($C35,'Noram Aspen Feb 16 SS'!$A$17:$H$23,8,FALSE))=TRUE,0,VLOOKUP($C35,'Noram Aspen Feb 16 SS'!$A$17:$H$23,8,FALSE))</f>
        <v>0</v>
      </c>
      <c r="T35" s="35">
        <f>IF(ISNA(VLOOKUP($C35,'SS Provincals MSLM Feb 24'!$A$17:$H$58,8,FALSE))=TRUE,0,VLOOKUP($C35,'SS Provincals MSLM Feb 24'!$A$17:$H$58,8,FALSE))</f>
        <v>391.25000000000006</v>
      </c>
      <c r="U35" s="35">
        <f>IF(ISNA(VLOOKUP($C35,'Noram SS COP SUN 26'!$A$17:$H$22,8,FALSE))=TRUE,0,VLOOKUP($C35,'Noram SS COP SUN 26'!$A$17:$H$22,8,FALSE))</f>
        <v>0</v>
      </c>
      <c r="V35" s="35">
        <f>IF(ISNA(VLOOKUP($C35,'Noram HP COP Fri 24'!$A$17:$H$33,8,FALSE))=TRUE,0,VLOOKUP($C35,'Noram HP COP Fri 24'!$A$17:$H$33,8,FALSE))</f>
        <v>0</v>
      </c>
      <c r="W35" s="35">
        <f>IF(ISNA(VLOOKUP($C35,'TT Provincials SS Feb 26'!$A$17:$H$80,8,FALSE))=TRUE,0,VLOOKUP($C35,'TT Provincials SS Feb 26'!$A$17:$H$80,8,FALSE))</f>
        <v>388.87665198237892</v>
      </c>
      <c r="X35" s="35">
        <f>IF(ISNA(VLOOKUP($C35,'MSLM NORAM MAR 4 SS'!$A$17:$H$38,8,FALSE))=TRUE,0,VLOOKUP($C35,'MSLM NORAM MAR 4 SS'!$A$17:$H$38,8,FALSE))</f>
        <v>0</v>
      </c>
      <c r="Y35" s="35">
        <f>IF(ISNA(VLOOKUP($C35,'COT HP Stoneham Mar 17'!$A$17:$H$33,8,FALSE))=TRUE,0,VLOOKUP($C35,'COT HP Stoneham Mar 17'!$A$17:$H$33,8,FALSE))</f>
        <v>0</v>
      </c>
      <c r="Z35" s="35">
        <f>IF(ISNA(VLOOKUP($C35,'COT SS MARCH 19'!$A$17:$H$47,8,FALSE))=TRUE,0,VLOOKUP($C35,'COT SS MARCH 19'!$A$17:$H$47,8,FALSE))</f>
        <v>0</v>
      </c>
      <c r="AA35" s="35">
        <f>IF(ISNA(VLOOKUP($C35,'StepUp Le Relais'!$A$17:$H$47,8,FALSE))=TRUE,0,VLOOKUP($C35,'StepUp Le Relais'!$A$17:$H$47,8,FALSE))</f>
        <v>0</v>
      </c>
      <c r="AB35" s="35">
        <f>IF(ISNA(VLOOKUP($C35,'SS JR NATS WHISTHLER APRIL 7'!$A$17:$H$47,8,FALSE))=TRUE,0,VLOOKUP($C35,'SS JR NATS WHISTHLER APRIL 7'!$A$17:$H$47,8,FALSE))</f>
        <v>0</v>
      </c>
      <c r="AC35" s="35">
        <f>IF(ISNA(VLOOKUP($C35,'JR NATS BA WHISTHLER APRIL 8'!$A$17:$H$47,8,FALSE))=TRUE,0,VLOOKUP($C35,'JR NATS BA WHISTHLER APRIL 8'!$A$17:$H$47,8,FALSE))</f>
        <v>0</v>
      </c>
      <c r="AD35" s="35">
        <f>IF(ISNA(VLOOKUP($C35,'JR NATS HP WHISTHLER APRIL 9'!$A$17:$H$47,8,FALSE))=TRUE,0,VLOOKUP($C35,'JR NATS HP WHISTHLER APRIL 9'!$A$17:$H$47,8,FALSE))</f>
        <v>0</v>
      </c>
    </row>
    <row r="36" spans="1:30" ht="15" customHeight="1">
      <c r="A36" s="278" t="s">
        <v>94</v>
      </c>
      <c r="B36" s="278" t="s">
        <v>71</v>
      </c>
      <c r="C36" s="279" t="s">
        <v>117</v>
      </c>
      <c r="D36" s="289"/>
      <c r="E36" s="278">
        <f t="shared" si="0"/>
        <v>31</v>
      </c>
      <c r="F36" s="32">
        <f t="shared" si="1"/>
        <v>31</v>
      </c>
      <c r="G36" s="33">
        <f t="shared" si="2"/>
        <v>379.18502202643174</v>
      </c>
      <c r="H36" s="33">
        <f t="shared" si="3"/>
        <v>377.50000000000006</v>
      </c>
      <c r="I36" s="33">
        <f t="shared" si="4"/>
        <v>288.86310904872386</v>
      </c>
      <c r="J36" s="32">
        <f t="shared" si="5"/>
        <v>1045.5481310751557</v>
      </c>
      <c r="K36" s="34"/>
      <c r="L36" s="35" t="str">
        <f>IF(ISNA(VLOOKUP($C36,'COT Yukon Nov 25'!$A$17:$H$37,8,FALSE))=TRUE,"0",VLOOKUP($C36,'COT Yukon Nov 25'!$A$17:$H$37,8,FALSE))</f>
        <v>0</v>
      </c>
      <c r="M36" s="35">
        <f>IF(ISNA(VLOOKUP($C36,'CDN SS JAN 15'!$A$17:$H$31,8,FALSE))=TRUE,0,VLOOKUP($C36,'CDN SS JAN 15'!$A$17:$H$31,8,FALSE))</f>
        <v>0</v>
      </c>
      <c r="N36" s="35">
        <f>IF(ISNA(VLOOKUP($C36,'MUSKOKA TT SS JAN 21'!$A$17:$H$59,8,FALSE))=TRUE,0,VLOOKUP($C36,'MUSKOKA TT SS JAN 21'!$A$17:$H$59,8,FALSE))</f>
        <v>86.560364464692483</v>
      </c>
      <c r="O36" s="36">
        <f>IF(ISNA(VLOOKUP($C36,'MUSKOKA TT SS JAN 22'!$A$17:$H$58,8,FALSE))=TRUE,0,VLOOKUP($C36,'MUSKOKA TT SS JAN 22'!$A$17:$H$58,8,FALSE))</f>
        <v>288.86310904872386</v>
      </c>
      <c r="P36" s="36">
        <f>IF(ISNA(VLOOKUP($C36,'COT SS MSLM JAN 28'!$A$17:$H$71,8,FALSE))=TRUE,0,VLOOKUP($C36,'COT SS MSLM JAN 28'!$A$17:$H$71,8,FALSE))</f>
        <v>0</v>
      </c>
      <c r="Q36" s="35">
        <f>IF(ISNA(VLOOKUP($C36,'COT HP MSLM JAN 29'!$A$17:$H$74,8,FALSE))=TRUE,0,VLOOKUP($C36,'COT HP MSLM JAN 29'!$A$17:$H$74,8,FALSE))</f>
        <v>0</v>
      </c>
      <c r="R36" s="35">
        <f>IF(ISNA(VLOOKUP($C36,'Noram Aspen Feb 18 BA'!$A$17:$H$17,8,FALSE))=TRUE,0,VLOOKUP($C36,'Noram Aspen Feb 18 BA'!$A$17:$H$17,8,FALSE))</f>
        <v>0</v>
      </c>
      <c r="S36" s="35">
        <f>IF(ISNA(VLOOKUP($C36,'Noram Aspen Feb 16 SS'!$A$17:$H$23,8,FALSE))=TRUE,0,VLOOKUP($C36,'Noram Aspen Feb 16 SS'!$A$17:$H$23,8,FALSE))</f>
        <v>0</v>
      </c>
      <c r="T36" s="35">
        <f>IF(ISNA(VLOOKUP($C36,'SS Provincals MSLM Feb 24'!$A$17:$H$58,8,FALSE))=TRUE,0,VLOOKUP($C36,'SS Provincals MSLM Feb 24'!$A$17:$H$58,8,FALSE))</f>
        <v>377.50000000000006</v>
      </c>
      <c r="U36" s="35">
        <f>IF(ISNA(VLOOKUP($C36,'Noram SS COP SUN 26'!$A$17:$H$22,8,FALSE))=TRUE,0,VLOOKUP($C36,'Noram SS COP SUN 26'!$A$17:$H$22,8,FALSE))</f>
        <v>0</v>
      </c>
      <c r="V36" s="35">
        <f>IF(ISNA(VLOOKUP($C36,'Noram HP COP Fri 24'!$A$17:$H$33,8,FALSE))=TRUE,0,VLOOKUP($C36,'Noram HP COP Fri 24'!$A$17:$H$33,8,FALSE))</f>
        <v>0</v>
      </c>
      <c r="W36" s="35">
        <f>IF(ISNA(VLOOKUP($C36,'TT Provincials SS Feb 26'!$A$17:$H$80,8,FALSE))=TRUE,0,VLOOKUP($C36,'TT Provincials SS Feb 26'!$A$17:$H$80,8,FALSE))</f>
        <v>379.18502202643174</v>
      </c>
      <c r="X36" s="35">
        <f>IF(ISNA(VLOOKUP($C36,'MSLM NORAM MAR 4 SS'!$A$17:$H$38,8,FALSE))=TRUE,0,VLOOKUP($C36,'MSLM NORAM MAR 4 SS'!$A$17:$H$38,8,FALSE))</f>
        <v>0</v>
      </c>
      <c r="Y36" s="35">
        <f>IF(ISNA(VLOOKUP($C36,'COT HP Stoneham Mar 17'!$A$17:$H$33,8,FALSE))=TRUE,0,VLOOKUP($C36,'COT HP Stoneham Mar 17'!$A$17:$H$33,8,FALSE))</f>
        <v>0</v>
      </c>
      <c r="Z36" s="35">
        <f>IF(ISNA(VLOOKUP($C36,'COT SS MARCH 19'!$A$17:$H$47,8,FALSE))=TRUE,0,VLOOKUP($C36,'COT SS MARCH 19'!$A$17:$H$47,8,FALSE))</f>
        <v>0</v>
      </c>
      <c r="AA36" s="35">
        <f>IF(ISNA(VLOOKUP($C36,'StepUp Le Relais'!$A$17:$H$47,8,FALSE))=TRUE,0,VLOOKUP($C36,'StepUp Le Relais'!$A$17:$H$47,8,FALSE))</f>
        <v>0</v>
      </c>
      <c r="AB36" s="35">
        <f>IF(ISNA(VLOOKUP($C36,'SS JR NATS WHISTHLER APRIL 7'!$A$17:$H$47,8,FALSE))=TRUE,0,VLOOKUP($C36,'SS JR NATS WHISTHLER APRIL 7'!$A$17:$H$47,8,FALSE))</f>
        <v>0</v>
      </c>
      <c r="AC36" s="35">
        <f>IF(ISNA(VLOOKUP($C36,'JR NATS BA WHISTHLER APRIL 8'!$A$17:$H$47,8,FALSE))=TRUE,0,VLOOKUP($C36,'JR NATS BA WHISTHLER APRIL 8'!$A$17:$H$47,8,FALSE))</f>
        <v>0</v>
      </c>
      <c r="AD36" s="35">
        <f>IF(ISNA(VLOOKUP($C36,'JR NATS HP WHISTHLER APRIL 9'!$A$17:$H$47,8,FALSE))=TRUE,0,VLOOKUP($C36,'JR NATS HP WHISTHLER APRIL 9'!$A$17:$H$47,8,FALSE))</f>
        <v>0</v>
      </c>
    </row>
    <row r="37" spans="1:30" ht="15" customHeight="1">
      <c r="A37" s="278" t="s">
        <v>94</v>
      </c>
      <c r="B37" s="276" t="s">
        <v>81</v>
      </c>
      <c r="C37" s="279" t="s">
        <v>130</v>
      </c>
      <c r="D37" s="289"/>
      <c r="E37" s="278">
        <f t="shared" si="0"/>
        <v>32</v>
      </c>
      <c r="F37" s="32">
        <f t="shared" si="1"/>
        <v>32</v>
      </c>
      <c r="G37" s="33">
        <f t="shared" si="2"/>
        <v>379.18502202643174</v>
      </c>
      <c r="H37" s="33">
        <f t="shared" si="3"/>
        <v>330</v>
      </c>
      <c r="I37" s="33">
        <f t="shared" si="4"/>
        <v>320.18561484918797</v>
      </c>
      <c r="J37" s="32">
        <f t="shared" si="5"/>
        <v>1029.3706368756198</v>
      </c>
      <c r="K37" s="34"/>
      <c r="L37" s="35" t="str">
        <f>IF(ISNA(VLOOKUP($C37,'COT Yukon Nov 25'!$A$17:$H$37,8,FALSE))=TRUE,"0",VLOOKUP($C37,'COT Yukon Nov 25'!$A$17:$H$37,8,FALSE))</f>
        <v>0</v>
      </c>
      <c r="M37" s="35">
        <f>IF(ISNA(VLOOKUP($C37,'CDN SS JAN 15'!$A$17:$H$31,8,FALSE))=TRUE,0,VLOOKUP($C37,'CDN SS JAN 15'!$A$17:$H$31,8,FALSE))</f>
        <v>0</v>
      </c>
      <c r="N37" s="35">
        <f>IF(ISNA(VLOOKUP($C37,'MUSKOKA TT SS JAN 21'!$A$17:$H$59,8,FALSE))=TRUE,0,VLOOKUP($C37,'MUSKOKA TT SS JAN 21'!$A$17:$H$59,8,FALSE))</f>
        <v>318.90660592255125</v>
      </c>
      <c r="O37" s="36">
        <f>IF(ISNA(VLOOKUP($C37,'MUSKOKA TT SS JAN 22'!$A$17:$H$58,8,FALSE))=TRUE,0,VLOOKUP($C37,'MUSKOKA TT SS JAN 22'!$A$17:$H$58,8,FALSE))</f>
        <v>320.18561484918797</v>
      </c>
      <c r="P37" s="36">
        <f>IF(ISNA(VLOOKUP($C37,'COT SS MSLM JAN 28'!$A$17:$H$71,8,FALSE))=TRUE,0,VLOOKUP($C37,'COT SS MSLM JAN 28'!$A$17:$H$71,8,FALSE))</f>
        <v>0</v>
      </c>
      <c r="Q37" s="35">
        <f>IF(ISNA(VLOOKUP($C37,'COT HP MSLM JAN 29'!$A$17:$H$74,8,FALSE))=TRUE,0,VLOOKUP($C37,'COT HP MSLM JAN 29'!$A$17:$H$74,8,FALSE))</f>
        <v>0</v>
      </c>
      <c r="R37" s="35">
        <f>IF(ISNA(VLOOKUP($C37,'Noram Aspen Feb 18 BA'!$A$17:$H$17,8,FALSE))=TRUE,0,VLOOKUP($C37,'Noram Aspen Feb 18 BA'!$A$17:$H$17,8,FALSE))</f>
        <v>0</v>
      </c>
      <c r="S37" s="35">
        <f>IF(ISNA(VLOOKUP($C37,'Noram Aspen Feb 16 SS'!$A$17:$H$23,8,FALSE))=TRUE,0,VLOOKUP($C37,'Noram Aspen Feb 16 SS'!$A$17:$H$23,8,FALSE))</f>
        <v>0</v>
      </c>
      <c r="T37" s="35">
        <f>IF(ISNA(VLOOKUP($C37,'SS Provincals MSLM Feb 24'!$A$17:$H$58,8,FALSE))=TRUE,0,VLOOKUP($C37,'SS Provincals MSLM Feb 24'!$A$17:$H$58,8,FALSE))</f>
        <v>330</v>
      </c>
      <c r="U37" s="35">
        <f>IF(ISNA(VLOOKUP($C37,'Noram SS COP SUN 26'!$A$17:$H$22,8,FALSE))=TRUE,0,VLOOKUP($C37,'Noram SS COP SUN 26'!$A$17:$H$22,8,FALSE))</f>
        <v>0</v>
      </c>
      <c r="V37" s="35">
        <f>IF(ISNA(VLOOKUP($C37,'Noram HP COP Fri 24'!$A$17:$H$33,8,FALSE))=TRUE,0,VLOOKUP($C37,'Noram HP COP Fri 24'!$A$17:$H$33,8,FALSE))</f>
        <v>0</v>
      </c>
      <c r="W37" s="35">
        <f>IF(ISNA(VLOOKUP($C37,'TT Provincials SS Feb 26'!$A$17:$H$80,8,FALSE))=TRUE,0,VLOOKUP($C37,'TT Provincials SS Feb 26'!$A$17:$H$80,8,FALSE))</f>
        <v>379.18502202643174</v>
      </c>
      <c r="X37" s="35">
        <f>IF(ISNA(VLOOKUP($C37,'MSLM NORAM MAR 4 SS'!$A$17:$H$38,8,FALSE))=TRUE,0,VLOOKUP($C37,'MSLM NORAM MAR 4 SS'!$A$17:$H$38,8,FALSE))</f>
        <v>0</v>
      </c>
      <c r="Y37" s="35">
        <f>IF(ISNA(VLOOKUP($C37,'COT HP Stoneham Mar 17'!$A$17:$H$33,8,FALSE))=TRUE,0,VLOOKUP($C37,'COT HP Stoneham Mar 17'!$A$17:$H$33,8,FALSE))</f>
        <v>0</v>
      </c>
      <c r="Z37" s="35">
        <f>IF(ISNA(VLOOKUP($C37,'COT SS MARCH 19'!$A$17:$H$47,8,FALSE))=TRUE,0,VLOOKUP($C37,'COT SS MARCH 19'!$A$17:$H$47,8,FALSE))</f>
        <v>0</v>
      </c>
      <c r="AA37" s="35">
        <f>IF(ISNA(VLOOKUP($C37,'StepUp Le Relais'!$A$17:$H$47,8,FALSE))=TRUE,0,VLOOKUP($C37,'StepUp Le Relais'!$A$17:$H$47,8,FALSE))</f>
        <v>0</v>
      </c>
      <c r="AB37" s="35">
        <f>IF(ISNA(VLOOKUP($C37,'SS JR NATS WHISTHLER APRIL 7'!$A$17:$H$47,8,FALSE))=TRUE,0,VLOOKUP($C37,'SS JR NATS WHISTHLER APRIL 7'!$A$17:$H$47,8,FALSE))</f>
        <v>0</v>
      </c>
      <c r="AC37" s="35">
        <f>IF(ISNA(VLOOKUP($C37,'JR NATS BA WHISTHLER APRIL 8'!$A$17:$H$47,8,FALSE))=TRUE,0,VLOOKUP($C37,'JR NATS BA WHISTHLER APRIL 8'!$A$17:$H$47,8,FALSE))</f>
        <v>0</v>
      </c>
      <c r="AD37" s="35">
        <f>IF(ISNA(VLOOKUP($C37,'JR NATS HP WHISTHLER APRIL 9'!$A$17:$H$47,8,FALSE))=TRUE,0,VLOOKUP($C37,'JR NATS HP WHISTHLER APRIL 9'!$A$17:$H$47,8,FALSE))</f>
        <v>0</v>
      </c>
    </row>
    <row r="38" spans="1:30" ht="15" customHeight="1">
      <c r="A38" s="278" t="s">
        <v>94</v>
      </c>
      <c r="B38" s="278" t="s">
        <v>71</v>
      </c>
      <c r="C38" s="277" t="s">
        <v>115</v>
      </c>
      <c r="D38" s="289"/>
      <c r="E38" s="278">
        <f t="shared" ref="E38:E69" si="6">F38</f>
        <v>33</v>
      </c>
      <c r="F38" s="32">
        <f t="shared" ref="F38:F69" si="7">RANK(J38:J105,$J$6:$K$73,0)</f>
        <v>33</v>
      </c>
      <c r="G38" s="33">
        <f t="shared" ref="G38:G73" si="8">LARGE(($L38:$AD38),1)</f>
        <v>408.25991189427322</v>
      </c>
      <c r="H38" s="33">
        <f t="shared" ref="H38:H73" si="9">LARGE(($L38:$AD38),2)</f>
        <v>391.79954441913441</v>
      </c>
      <c r="I38" s="33">
        <f t="shared" ref="I38:I73" si="10">LARGE(($L38:$AD38),3)</f>
        <v>209.97679814385151</v>
      </c>
      <c r="J38" s="32">
        <f t="shared" ref="J38:J69" si="11">SUM(G38+H38+I38)</f>
        <v>1010.0362544572591</v>
      </c>
      <c r="K38" s="34"/>
      <c r="L38" s="35" t="str">
        <f>IF(ISNA(VLOOKUP($C38,'COT Yukon Nov 25'!$A$17:$H$37,8,FALSE))=TRUE,"0",VLOOKUP($C38,'COT Yukon Nov 25'!$A$17:$H$37,8,FALSE))</f>
        <v>0</v>
      </c>
      <c r="M38" s="35">
        <f>IF(ISNA(VLOOKUP($C38,'CDN SS JAN 15'!$A$17:$H$31,8,FALSE))=TRUE,0,VLOOKUP($C38,'CDN SS JAN 15'!$A$17:$H$31,8,FALSE))</f>
        <v>0</v>
      </c>
      <c r="N38" s="35">
        <f>IF(ISNA(VLOOKUP($C38,'MUSKOKA TT SS JAN 21'!$A$17:$H$59,8,FALSE))=TRUE,0,VLOOKUP($C38,'MUSKOKA TT SS JAN 21'!$A$17:$H$59,8,FALSE))</f>
        <v>391.79954441913441</v>
      </c>
      <c r="O38" s="36">
        <f>IF(ISNA(VLOOKUP($C38,'MUSKOKA TT SS JAN 22'!$A$17:$H$58,8,FALSE))=TRUE,0,VLOOKUP($C38,'MUSKOKA TT SS JAN 22'!$A$17:$H$58,8,FALSE))</f>
        <v>209.97679814385151</v>
      </c>
      <c r="P38" s="36">
        <f>IF(ISNA(VLOOKUP($C38,'COT SS MSLM JAN 28'!$A$17:$H$72,8,FALSE))=TRUE,0,VLOOKUP($C38,'COT SS MSLM JAN 28'!$A$17:$H$72,8,FALSE))</f>
        <v>0</v>
      </c>
      <c r="Q38" s="35">
        <f>IF(ISNA(VLOOKUP($C38,'COT HP MSLM JAN 29'!$A$17:$H$74,8,FALSE))=TRUE,0,VLOOKUP($C38,'COT HP MSLM JAN 29'!$A$17:$H$74,8,FALSE))</f>
        <v>0</v>
      </c>
      <c r="R38" s="35">
        <f>IF(ISNA(VLOOKUP($C38,'Noram Aspen Feb 18 BA'!$A$17:$H$17,8,FALSE))=TRUE,0,VLOOKUP($C38,'Noram Aspen Feb 18 BA'!$A$17:$H$17,8,FALSE))</f>
        <v>0</v>
      </c>
      <c r="S38" s="35">
        <f>IF(ISNA(VLOOKUP($C38,'Noram Aspen Feb 16 SS'!$A$17:$H$23,8,FALSE))=TRUE,0,VLOOKUP($C38,'Noram Aspen Feb 16 SS'!$A$17:$H$23,8,FALSE))</f>
        <v>0</v>
      </c>
      <c r="T38" s="35">
        <f>IF(ISNA(VLOOKUP($C38,'SS Provincals MSLM Feb 24'!$A$17:$H$58,8,FALSE))=TRUE,0,VLOOKUP($C38,'SS Provincals MSLM Feb 24'!$A$17:$H$58,8,FALSE))</f>
        <v>182.5</v>
      </c>
      <c r="U38" s="35">
        <f>IF(ISNA(VLOOKUP($C38,'Noram SS COP SUN 26'!$A$17:$H$22,8,FALSE))=TRUE,0,VLOOKUP($C38,'Noram SS COP SUN 26'!$A$17:$H$22,8,FALSE))</f>
        <v>0</v>
      </c>
      <c r="V38" s="35">
        <f>IF(ISNA(VLOOKUP($C38,'Noram HP COP Fri 24'!$A$17:$H$33,8,FALSE))=TRUE,0,VLOOKUP($C38,'Noram HP COP Fri 24'!$A$17:$H$33,8,FALSE))</f>
        <v>0</v>
      </c>
      <c r="W38" s="35">
        <f>IF(ISNA(VLOOKUP($C38,'TT Provincials SS Feb 26'!$A$17:$H$80,8,FALSE))=TRUE,0,VLOOKUP($C38,'TT Provincials SS Feb 26'!$A$17:$H$80,8,FALSE))</f>
        <v>408.25991189427322</v>
      </c>
      <c r="X38" s="35">
        <f>IF(ISNA(VLOOKUP($C38,'MSLM NORAM MAR 4 SS'!$A$17:$H$38,8,FALSE))=TRUE,0,VLOOKUP($C38,'MSLM NORAM MAR 4 SS'!$A$17:$H$38,8,FALSE))</f>
        <v>0</v>
      </c>
      <c r="Y38" s="35">
        <f>IF(ISNA(VLOOKUP($C38,'COT HP Stoneham Mar 17'!$A$17:$H$33,8,FALSE))=TRUE,0,VLOOKUP($C38,'COT HP Stoneham Mar 17'!$A$17:$H$33,8,FALSE))</f>
        <v>0</v>
      </c>
      <c r="Z38" s="35">
        <f>IF(ISNA(VLOOKUP($C38,'COT SS MARCH 19'!$A$17:$H$47,8,FALSE))=TRUE,0,VLOOKUP($C38,'COT SS MARCH 19'!$A$17:$H$47,8,FALSE))</f>
        <v>0</v>
      </c>
      <c r="AA38" s="35">
        <f>IF(ISNA(VLOOKUP($C38,'StepUp Le Relais'!$A$17:$H$47,8,FALSE))=TRUE,0,VLOOKUP($C38,'StepUp Le Relais'!$A$17:$H$47,8,FALSE))</f>
        <v>0</v>
      </c>
      <c r="AB38" s="35">
        <f>IF(ISNA(VLOOKUP($C38,'SS JR NATS WHISTHLER APRIL 7'!$A$17:$H$47,8,FALSE))=TRUE,0,VLOOKUP($C38,'SS JR NATS WHISTHLER APRIL 7'!$A$17:$H$47,8,FALSE))</f>
        <v>0</v>
      </c>
      <c r="AC38" s="35">
        <f>IF(ISNA(VLOOKUP($C38,'JR NATS BA WHISTHLER APRIL 8'!$A$17:$H$47,8,FALSE))=TRUE,0,VLOOKUP($C38,'JR NATS BA WHISTHLER APRIL 8'!$A$17:$H$47,8,FALSE))</f>
        <v>0</v>
      </c>
      <c r="AD38" s="35">
        <f>IF(ISNA(VLOOKUP($C38,'JR NATS HP WHISTHLER APRIL 9'!$A$17:$H$47,8,FALSE))=TRUE,0,VLOOKUP($C38,'JR NATS HP WHISTHLER APRIL 9'!$A$17:$H$47,8,FALSE))</f>
        <v>0</v>
      </c>
    </row>
    <row r="39" spans="1:30" ht="15" customHeight="1">
      <c r="A39" s="278" t="s">
        <v>94</v>
      </c>
      <c r="B39" s="278" t="s">
        <v>80</v>
      </c>
      <c r="C39" s="279" t="s">
        <v>120</v>
      </c>
      <c r="D39" s="289"/>
      <c r="E39" s="278">
        <f t="shared" si="6"/>
        <v>34</v>
      </c>
      <c r="F39" s="32">
        <f t="shared" si="7"/>
        <v>34</v>
      </c>
      <c r="G39" s="33">
        <f t="shared" si="8"/>
        <v>341.62995594713658</v>
      </c>
      <c r="H39" s="33">
        <f t="shared" si="9"/>
        <v>335.00000000000006</v>
      </c>
      <c r="I39" s="33">
        <f t="shared" si="10"/>
        <v>281.90255220417629</v>
      </c>
      <c r="J39" s="32">
        <f t="shared" si="11"/>
        <v>958.53250815131287</v>
      </c>
      <c r="K39" s="34"/>
      <c r="L39" s="35" t="str">
        <f>IF(ISNA(VLOOKUP($C39,'COT Yukon Nov 25'!$A$17:$H$37,8,FALSE))=TRUE,"0",VLOOKUP($C39,'COT Yukon Nov 25'!$A$17:$H$37,8,FALSE))</f>
        <v>0</v>
      </c>
      <c r="M39" s="35">
        <f>IF(ISNA(VLOOKUP($C39,'CDN SS JAN 15'!$A$17:$H$31,8,FALSE))=TRUE,0,VLOOKUP($C39,'CDN SS JAN 15'!$A$17:$H$31,8,FALSE))</f>
        <v>0</v>
      </c>
      <c r="N39" s="35">
        <f>IF(ISNA(VLOOKUP($C39,'MUSKOKA TT SS JAN 21'!$A$17:$H$59,8,FALSE))=TRUE,0,VLOOKUP($C39,'MUSKOKA TT SS JAN 21'!$A$17:$H$59,8,FALSE))</f>
        <v>218.67881548974944</v>
      </c>
      <c r="O39" s="36">
        <f>IF(ISNA(VLOOKUP($C39,'MUSKOKA TT SS JAN 22'!$A$17:$H$58,8,FALSE))=TRUE,0,VLOOKUP($C39,'MUSKOKA TT SS JAN 22'!$A$17:$H$58,8,FALSE))</f>
        <v>281.90255220417629</v>
      </c>
      <c r="P39" s="36">
        <f>IF(ISNA(VLOOKUP($C39,'COT SS MSLM JAN 28'!$A$17:$H$72,8,FALSE))=TRUE,0,VLOOKUP($C39,'COT SS MSLM JAN 28'!$A$17:$H$72,8,FALSE))</f>
        <v>0</v>
      </c>
      <c r="Q39" s="35">
        <f>IF(ISNA(VLOOKUP($C39,'COT HP MSLM JAN 29'!$A$17:$H$74,8,FALSE))=TRUE,0,VLOOKUP($C39,'COT HP MSLM JAN 29'!$A$17:$H$74,8,FALSE))</f>
        <v>0</v>
      </c>
      <c r="R39" s="35">
        <f>IF(ISNA(VLOOKUP($C39,'Noram Aspen Feb 18 BA'!$A$17:$H$17,8,FALSE))=TRUE,0,VLOOKUP($C39,'Noram Aspen Feb 18 BA'!$A$17:$H$17,8,FALSE))</f>
        <v>0</v>
      </c>
      <c r="S39" s="35">
        <f>IF(ISNA(VLOOKUP($C39,'Noram Aspen Feb 16 SS'!$A$17:$H$23,8,FALSE))=TRUE,0,VLOOKUP($C39,'Noram Aspen Feb 16 SS'!$A$17:$H$23,8,FALSE))</f>
        <v>0</v>
      </c>
      <c r="T39" s="35">
        <f>IF(ISNA(VLOOKUP($C39,'SS Provincals MSLM Feb 24'!$A$17:$H$58,8,FALSE))=TRUE,0,VLOOKUP($C39,'SS Provincals MSLM Feb 24'!$A$17:$H$58,8,FALSE))</f>
        <v>335.00000000000006</v>
      </c>
      <c r="U39" s="35">
        <f>IF(ISNA(VLOOKUP($C39,'Noram SS COP SUN 26'!$A$17:$H$22,8,FALSE))=TRUE,0,VLOOKUP($C39,'Noram SS COP SUN 26'!$A$17:$H$22,8,FALSE))</f>
        <v>0</v>
      </c>
      <c r="V39" s="35">
        <f>IF(ISNA(VLOOKUP($C39,'Noram HP COP Fri 24'!$A$17:$H$33,8,FALSE))=TRUE,0,VLOOKUP($C39,'Noram HP COP Fri 24'!$A$17:$H$33,8,FALSE))</f>
        <v>0</v>
      </c>
      <c r="W39" s="35">
        <f>IF(ISNA(VLOOKUP($C39,'TT Provincials SS Feb 26'!$A$17:$H$80,8,FALSE))=TRUE,0,VLOOKUP($C39,'TT Provincials SS Feb 26'!$A$17:$H$80,8,FALSE))</f>
        <v>341.62995594713658</v>
      </c>
      <c r="X39" s="35">
        <f>IF(ISNA(VLOOKUP($C39,'MSLM NORAM MAR 4 SS'!$A$17:$H$38,8,FALSE))=TRUE,0,VLOOKUP($C39,'MSLM NORAM MAR 4 SS'!$A$17:$H$38,8,FALSE))</f>
        <v>0</v>
      </c>
      <c r="Y39" s="35">
        <f>IF(ISNA(VLOOKUP($C39,'COT HP Stoneham Mar 17'!$A$17:$H$33,8,FALSE))=TRUE,0,VLOOKUP($C39,'COT HP Stoneham Mar 17'!$A$17:$H$33,8,FALSE))</f>
        <v>0</v>
      </c>
      <c r="Z39" s="35">
        <f>IF(ISNA(VLOOKUP($C39,'COT SS MARCH 19'!$A$17:$H$47,8,FALSE))=TRUE,0,VLOOKUP($C39,'COT SS MARCH 19'!$A$17:$H$47,8,FALSE))</f>
        <v>0</v>
      </c>
      <c r="AA39" s="35">
        <f>IF(ISNA(VLOOKUP($C39,'StepUp Le Relais'!$A$17:$H$47,8,FALSE))=TRUE,0,VLOOKUP($C39,'StepUp Le Relais'!$A$17:$H$47,8,FALSE))</f>
        <v>0</v>
      </c>
      <c r="AB39" s="35">
        <f>IF(ISNA(VLOOKUP($C39,'SS JR NATS WHISTHLER APRIL 7'!$A$17:$H$47,8,FALSE))=TRUE,0,VLOOKUP($C39,'SS JR NATS WHISTHLER APRIL 7'!$A$17:$H$47,8,FALSE))</f>
        <v>0</v>
      </c>
      <c r="AC39" s="35">
        <f>IF(ISNA(VLOOKUP($C39,'JR NATS BA WHISTHLER APRIL 8'!$A$17:$H$47,8,FALSE))=TRUE,0,VLOOKUP($C39,'JR NATS BA WHISTHLER APRIL 8'!$A$17:$H$47,8,FALSE))</f>
        <v>0</v>
      </c>
      <c r="AD39" s="35">
        <f>IF(ISNA(VLOOKUP($C39,'JR NATS HP WHISTHLER APRIL 9'!$A$17:$H$47,8,FALSE))=TRUE,0,VLOOKUP($C39,'JR NATS HP WHISTHLER APRIL 9'!$A$17:$H$47,8,FALSE))</f>
        <v>0</v>
      </c>
    </row>
    <row r="40" spans="1:30" ht="15" customHeight="1">
      <c r="A40" s="276" t="s">
        <v>100</v>
      </c>
      <c r="B40" s="278" t="s">
        <v>62</v>
      </c>
      <c r="C40" s="277" t="s">
        <v>135</v>
      </c>
      <c r="D40" s="289"/>
      <c r="E40" s="278">
        <f t="shared" si="6"/>
        <v>35</v>
      </c>
      <c r="F40" s="32">
        <f t="shared" si="7"/>
        <v>35</v>
      </c>
      <c r="G40" s="33">
        <f t="shared" si="8"/>
        <v>520</v>
      </c>
      <c r="H40" s="33">
        <f t="shared" si="9"/>
        <v>391.79954441913441</v>
      </c>
      <c r="I40" s="33">
        <f t="shared" si="10"/>
        <v>0</v>
      </c>
      <c r="J40" s="32">
        <f t="shared" si="11"/>
        <v>911.79954441913446</v>
      </c>
      <c r="K40" s="34"/>
      <c r="L40" s="35" t="str">
        <f>IF(ISNA(VLOOKUP($C40,'COT Yukon Nov 25'!$A$17:$H$37,8,FALSE))=TRUE,"0",VLOOKUP($C40,'COT Yukon Nov 25'!$A$17:$H$37,8,FALSE))</f>
        <v>0</v>
      </c>
      <c r="M40" s="35">
        <f>IF(ISNA(VLOOKUP($C40,'CDN SS JAN 15'!$A$17:$H$31,8,FALSE))=TRUE,0,VLOOKUP($C40,'CDN SS JAN 15'!$A$17:$H$31,8,FALSE))</f>
        <v>0</v>
      </c>
      <c r="N40" s="35">
        <f>IF(ISNA(VLOOKUP($C40,'MUSKOKA TT SS JAN 21'!$A$17:$H$59,8,FALSE))=TRUE,0,VLOOKUP($C40,'MUSKOKA TT SS JAN 21'!$A$17:$H$59,8,FALSE))</f>
        <v>391.79954441913441</v>
      </c>
      <c r="O40" s="36">
        <f>IF(ISNA(VLOOKUP($C40,'MUSKOKA TT SS JAN 22'!$A$17:$H$58,8,FALSE))=TRUE,0,VLOOKUP($C40,'MUSKOKA TT SS JAN 22'!$A$17:$H$58,8,FALSE))</f>
        <v>0</v>
      </c>
      <c r="P40" s="36">
        <f>IF(ISNA(VLOOKUP($C40,'COT SS MSLM JAN 28'!$A$17:$H$72,8,FALSE))=TRUE,0,VLOOKUP($C40,'COT SS MSLM JAN 28'!$A$17:$H$72,8,FALSE))</f>
        <v>0</v>
      </c>
      <c r="Q40" s="35">
        <f>IF(ISNA(VLOOKUP($C40,'COT HP MSLM JAN 29'!$A$17:$H$74,8,FALSE))=TRUE,0,VLOOKUP($C40,'COT HP MSLM JAN 29'!$A$17:$H$74,8,FALSE))</f>
        <v>0</v>
      </c>
      <c r="R40" s="35">
        <f>IF(ISNA(VLOOKUP($C40,'Noram Aspen Feb 18 BA'!$A$17:$H$17,8,FALSE))=TRUE,0,VLOOKUP($C40,'Noram Aspen Feb 18 BA'!$A$17:$H$17,8,FALSE))</f>
        <v>0</v>
      </c>
      <c r="S40" s="35">
        <f>IF(ISNA(VLOOKUP($C40,'Noram Aspen Feb 16 SS'!$A$17:$H$23,8,FALSE))=TRUE,0,VLOOKUP($C40,'Noram Aspen Feb 16 SS'!$A$17:$H$23,8,FALSE))</f>
        <v>0</v>
      </c>
      <c r="T40" s="35">
        <f>IF(ISNA(VLOOKUP($C40,'SS Provincals MSLM Feb 24'!$A$17:$H$58,8,FALSE))=TRUE,0,VLOOKUP($C40,'SS Provincals MSLM Feb 24'!$A$17:$H$58,8,FALSE))</f>
        <v>520</v>
      </c>
      <c r="U40" s="35">
        <f>IF(ISNA(VLOOKUP($C40,'Noram SS COP SUN 26'!$A$17:$H$22,8,FALSE))=TRUE,0,VLOOKUP($C40,'Noram SS COP SUN 26'!$A$17:$H$22,8,FALSE))</f>
        <v>0</v>
      </c>
      <c r="V40" s="35">
        <f>IF(ISNA(VLOOKUP($C40,'Noram HP COP Fri 24'!$A$17:$H$33,8,FALSE))=TRUE,0,VLOOKUP($C40,'Noram HP COP Fri 24'!$A$17:$H$33,8,FALSE))</f>
        <v>0</v>
      </c>
      <c r="W40" s="35">
        <f>IF(ISNA(VLOOKUP($C40,'TT Provincials SS Feb 26'!$A$17:$H$80,8,FALSE))=TRUE,0,VLOOKUP($C40,'TT Provincials SS Feb 26'!$A$17:$H$80,8,FALSE))</f>
        <v>0</v>
      </c>
      <c r="X40" s="35">
        <f>IF(ISNA(VLOOKUP($C40,'MSLM NORAM MAR 4 SS'!$A$17:$H$38,8,FALSE))=TRUE,0,VLOOKUP($C40,'MSLM NORAM MAR 4 SS'!$A$17:$H$38,8,FALSE))</f>
        <v>0</v>
      </c>
      <c r="Y40" s="35">
        <f>IF(ISNA(VLOOKUP($C40,'COT HP Stoneham Mar 17'!$A$17:$H$33,8,FALSE))=TRUE,0,VLOOKUP($C40,'COT HP Stoneham Mar 17'!$A$17:$H$33,8,FALSE))</f>
        <v>0</v>
      </c>
      <c r="Z40" s="35">
        <f>IF(ISNA(VLOOKUP($C40,'COT SS MARCH 19'!$A$17:$H$47,8,FALSE))=TRUE,0,VLOOKUP($C40,'COT SS MARCH 19'!$A$17:$H$47,8,FALSE))</f>
        <v>0</v>
      </c>
      <c r="AA40" s="35">
        <f>IF(ISNA(VLOOKUP($C40,'StepUp Le Relais'!$A$17:$H$47,8,FALSE))=TRUE,0,VLOOKUP($C40,'StepUp Le Relais'!$A$17:$H$47,8,FALSE))</f>
        <v>0</v>
      </c>
      <c r="AB40" s="35">
        <f>IF(ISNA(VLOOKUP($C40,'SS JR NATS WHISTHLER APRIL 7'!$A$17:$H$47,8,FALSE))=TRUE,0,VLOOKUP($C40,'SS JR NATS WHISTHLER APRIL 7'!$A$17:$H$47,8,FALSE))</f>
        <v>0</v>
      </c>
      <c r="AC40" s="35">
        <f>IF(ISNA(VLOOKUP($C40,'JR NATS BA WHISTHLER APRIL 8'!$A$17:$H$47,8,FALSE))=TRUE,0,VLOOKUP($C40,'JR NATS BA WHISTHLER APRIL 8'!$A$17:$H$47,8,FALSE))</f>
        <v>0</v>
      </c>
      <c r="AD40" s="35">
        <f>IF(ISNA(VLOOKUP($C40,'JR NATS HP WHISTHLER APRIL 9'!$A$17:$H$47,8,FALSE))=TRUE,0,VLOOKUP($C40,'JR NATS HP WHISTHLER APRIL 9'!$A$17:$H$47,8,FALSE))</f>
        <v>0</v>
      </c>
    </row>
    <row r="41" spans="1:30" ht="15" customHeight="1">
      <c r="A41" s="278" t="s">
        <v>94</v>
      </c>
      <c r="B41" s="278" t="s">
        <v>62</v>
      </c>
      <c r="C41" s="279" t="s">
        <v>97</v>
      </c>
      <c r="D41" s="289"/>
      <c r="E41" s="278">
        <f t="shared" si="6"/>
        <v>36</v>
      </c>
      <c r="F41" s="32">
        <f t="shared" si="7"/>
        <v>36</v>
      </c>
      <c r="G41" s="33">
        <f t="shared" si="8"/>
        <v>299.30394431554527</v>
      </c>
      <c r="H41" s="33">
        <f t="shared" si="9"/>
        <v>290.43280182232343</v>
      </c>
      <c r="I41" s="33">
        <f t="shared" si="10"/>
        <v>281.05726872246697</v>
      </c>
      <c r="J41" s="32">
        <f t="shared" si="11"/>
        <v>870.79401486033566</v>
      </c>
      <c r="K41" s="34"/>
      <c r="L41" s="35" t="str">
        <f>IF(ISNA(VLOOKUP($C41,'COT Yukon Nov 25'!$A$17:$H$37,8,FALSE))=TRUE,"0",VLOOKUP($C41,'COT Yukon Nov 25'!$A$17:$H$37,8,FALSE))</f>
        <v>0</v>
      </c>
      <c r="M41" s="35">
        <f>IF(ISNA(VLOOKUP($C41,'CDN SS JAN 15'!$A$17:$H$31,8,FALSE))=TRUE,0,VLOOKUP($C41,'CDN SS JAN 15'!$A$17:$H$31,8,FALSE))</f>
        <v>0</v>
      </c>
      <c r="N41" s="35">
        <f>IF(ISNA(VLOOKUP($C41,'MUSKOKA TT SS JAN 21'!$A$17:$H$59,8,FALSE))=TRUE,0,VLOOKUP($C41,'MUSKOKA TT SS JAN 21'!$A$17:$H$59,8,FALSE))</f>
        <v>290.43280182232343</v>
      </c>
      <c r="O41" s="36">
        <f>IF(ISNA(VLOOKUP($C41,'MUSKOKA TT SS JAN 22'!$A$17:$H$58,8,FALSE))=TRUE,0,VLOOKUP($C41,'MUSKOKA TT SS JAN 22'!$A$17:$H$58,8,FALSE))</f>
        <v>299.30394431554527</v>
      </c>
      <c r="P41" s="36">
        <f>IF(ISNA(VLOOKUP($C41,'COT SS MSLM JAN 28'!$A$17:$H$71,8,FALSE))=TRUE,0,VLOOKUP($C41,'COT SS MSLM JAN 28'!$A$17:$H$71,8,FALSE))</f>
        <v>0</v>
      </c>
      <c r="Q41" s="35">
        <f>IF(ISNA(VLOOKUP($C41,'COT HP MSLM JAN 29'!$A$17:$H$74,8,FALSE))=TRUE,0,VLOOKUP($C41,'COT HP MSLM JAN 29'!$A$17:$H$74,8,FALSE))</f>
        <v>0</v>
      </c>
      <c r="R41" s="35">
        <f>IF(ISNA(VLOOKUP($C41,'Noram Aspen Feb 18 BA'!$A$17:$H$17,8,FALSE))=TRUE,0,VLOOKUP($C41,'Noram Aspen Feb 18 BA'!$A$17:$H$17,8,FALSE))</f>
        <v>0</v>
      </c>
      <c r="S41" s="35">
        <f>IF(ISNA(VLOOKUP($C41,'Noram Aspen Feb 16 SS'!$A$17:$H$23,8,FALSE))=TRUE,0,VLOOKUP($C41,'Noram Aspen Feb 16 SS'!$A$17:$H$23,8,FALSE))</f>
        <v>0</v>
      </c>
      <c r="T41" s="35">
        <f>IF(ISNA(VLOOKUP($C41,'SS Provincals MSLM Feb 24'!$A$17:$H$58,8,FALSE))=TRUE,0,VLOOKUP($C41,'SS Provincals MSLM Feb 24'!$A$17:$H$58,8,FALSE))</f>
        <v>165</v>
      </c>
      <c r="U41" s="35">
        <f>IF(ISNA(VLOOKUP($C41,'Noram SS COP SUN 26'!$A$17:$H$22,8,FALSE))=TRUE,0,VLOOKUP($C41,'Noram SS COP SUN 26'!$A$17:$H$22,8,FALSE))</f>
        <v>0</v>
      </c>
      <c r="V41" s="35">
        <f>IF(ISNA(VLOOKUP($C41,'Noram HP COP Fri 24'!$A$17:$H$33,8,FALSE))=TRUE,0,VLOOKUP($C41,'Noram HP COP Fri 24'!$A$17:$H$33,8,FALSE))</f>
        <v>0</v>
      </c>
      <c r="W41" s="35">
        <f>IF(ISNA(VLOOKUP($C41,'TT Provincials SS Feb 26'!$A$17:$H$80,8,FALSE))=TRUE,0,VLOOKUP($C41,'TT Provincials SS Feb 26'!$A$17:$H$80,8,FALSE))</f>
        <v>281.05726872246697</v>
      </c>
      <c r="X41" s="35">
        <f>IF(ISNA(VLOOKUP($C41,'MSLM NORAM MAR 4 SS'!$A$17:$H$38,8,FALSE))=TRUE,0,VLOOKUP($C41,'MSLM NORAM MAR 4 SS'!$A$17:$H$38,8,FALSE))</f>
        <v>0</v>
      </c>
      <c r="Y41" s="35">
        <f>IF(ISNA(VLOOKUP($C41,'COT HP Stoneham Mar 17'!$A$17:$H$33,8,FALSE))=TRUE,0,VLOOKUP($C41,'COT HP Stoneham Mar 17'!$A$17:$H$33,8,FALSE))</f>
        <v>0</v>
      </c>
      <c r="Z41" s="35">
        <f>IF(ISNA(VLOOKUP($C41,'COT SS MARCH 19'!$A$17:$H$47,8,FALSE))=TRUE,0,VLOOKUP($C41,'COT SS MARCH 19'!$A$17:$H$47,8,FALSE))</f>
        <v>0</v>
      </c>
      <c r="AA41" s="35">
        <f>IF(ISNA(VLOOKUP($C41,'StepUp Le Relais'!$A$17:$H$47,8,FALSE))=TRUE,0,VLOOKUP($C41,'StepUp Le Relais'!$A$17:$H$47,8,FALSE))</f>
        <v>0</v>
      </c>
      <c r="AB41" s="35">
        <f>IF(ISNA(VLOOKUP($C41,'SS JR NATS WHISTHLER APRIL 7'!$A$17:$H$47,8,FALSE))=TRUE,0,VLOOKUP($C41,'SS JR NATS WHISTHLER APRIL 7'!$A$17:$H$47,8,FALSE))</f>
        <v>0</v>
      </c>
      <c r="AC41" s="35">
        <f>IF(ISNA(VLOOKUP($C41,'JR NATS BA WHISTHLER APRIL 8'!$A$17:$H$47,8,FALSE))=TRUE,0,VLOOKUP($C41,'JR NATS BA WHISTHLER APRIL 8'!$A$17:$H$47,8,FALSE))</f>
        <v>0</v>
      </c>
      <c r="AD41" s="35">
        <f>IF(ISNA(VLOOKUP($C41,'JR NATS HP WHISTHLER APRIL 9'!$A$17:$H$47,8,FALSE))=TRUE,0,VLOOKUP($C41,'JR NATS HP WHISTHLER APRIL 9'!$A$17:$H$47,8,FALSE))</f>
        <v>0</v>
      </c>
    </row>
    <row r="42" spans="1:30" ht="15" customHeight="1">
      <c r="A42" s="278" t="s">
        <v>94</v>
      </c>
      <c r="B42" s="278" t="s">
        <v>62</v>
      </c>
      <c r="C42" s="277" t="s">
        <v>104</v>
      </c>
      <c r="D42" s="289"/>
      <c r="E42" s="278">
        <f t="shared" si="6"/>
        <v>37</v>
      </c>
      <c r="F42" s="32">
        <f t="shared" si="7"/>
        <v>37</v>
      </c>
      <c r="G42" s="33">
        <f t="shared" si="8"/>
        <v>469.83758700696052</v>
      </c>
      <c r="H42" s="33">
        <f t="shared" si="9"/>
        <v>209.56719817767652</v>
      </c>
      <c r="I42" s="33">
        <f t="shared" si="10"/>
        <v>158.27505827505826</v>
      </c>
      <c r="J42" s="32">
        <f t="shared" si="11"/>
        <v>837.67984345969535</v>
      </c>
      <c r="K42" s="34"/>
      <c r="L42" s="35" t="str">
        <f>IF(ISNA(VLOOKUP($C42,'COT Yukon Nov 25'!$A$17:$H$37,8,FALSE))=TRUE,"0",VLOOKUP($C42,'COT Yukon Nov 25'!$A$17:$H$37,8,FALSE))</f>
        <v>0</v>
      </c>
      <c r="M42" s="35">
        <f>IF(ISNA(VLOOKUP($C42,'CDN SS JAN 15'!$A$17:$H$31,8,FALSE))=TRUE,0,VLOOKUP($C42,'CDN SS JAN 15'!$A$17:$H$31,8,FALSE))</f>
        <v>0</v>
      </c>
      <c r="N42" s="35">
        <f>IF(ISNA(VLOOKUP($C42,'MUSKOKA TT SS JAN 21'!$A$17:$H$59,8,FALSE))=TRUE,0,VLOOKUP($C42,'MUSKOKA TT SS JAN 21'!$A$17:$H$59,8,FALSE))</f>
        <v>209.56719817767652</v>
      </c>
      <c r="O42" s="36">
        <f>IF(ISNA(VLOOKUP($C42,'MUSKOKA TT SS JAN 22'!$A$17:$H$58,8,FALSE))=TRUE,0,VLOOKUP($C42,'MUSKOKA TT SS JAN 22'!$A$17:$H$58,8,FALSE))</f>
        <v>469.83758700696052</v>
      </c>
      <c r="P42" s="36">
        <f>IF(ISNA(VLOOKUP($C42,'COT SS MSLM JAN 28'!$A$17:$H$71,8,FALSE))=TRUE,0,VLOOKUP($C42,'COT SS MSLM JAN 28'!$A$17:$H$71,8,FALSE))</f>
        <v>158.27505827505826</v>
      </c>
      <c r="Q42" s="35">
        <f>IF(ISNA(VLOOKUP($C42,'COT HP MSLM JAN 29'!$A$17:$H$74,8,FALSE))=TRUE,0,VLOOKUP($C42,'COT HP MSLM JAN 29'!$A$17:$H$74,8,FALSE))</f>
        <v>0</v>
      </c>
      <c r="R42" s="35">
        <f>IF(ISNA(VLOOKUP($C42,'Noram Aspen Feb 18 BA'!$A$17:$H$17,8,FALSE))=TRUE,0,VLOOKUP($C42,'Noram Aspen Feb 18 BA'!$A$17:$H$17,8,FALSE))</f>
        <v>0</v>
      </c>
      <c r="S42" s="35">
        <f>IF(ISNA(VLOOKUP($C42,'Noram Aspen Feb 16 SS'!$A$17:$H$23,8,FALSE))=TRUE,0,VLOOKUP($C42,'Noram Aspen Feb 16 SS'!$A$17:$H$23,8,FALSE))</f>
        <v>0</v>
      </c>
      <c r="T42" s="35">
        <f>IF(ISNA(VLOOKUP($C42,'SS Provincals MSLM Feb 24'!$A$17:$H$58,8,FALSE))=TRUE,0,VLOOKUP($C42,'SS Provincals MSLM Feb 24'!$A$17:$H$58,8,FALSE))</f>
        <v>0</v>
      </c>
      <c r="U42" s="35">
        <f>IF(ISNA(VLOOKUP($C42,'Noram SS COP SUN 26'!$A$17:$H$22,8,FALSE))=TRUE,0,VLOOKUP($C42,'Noram SS COP SUN 26'!$A$17:$H$22,8,FALSE))</f>
        <v>0</v>
      </c>
      <c r="V42" s="35">
        <f>IF(ISNA(VLOOKUP($C42,'Noram HP COP Fri 24'!$A$17:$H$33,8,FALSE))=TRUE,0,VLOOKUP($C42,'Noram HP COP Fri 24'!$A$17:$H$33,8,FALSE))</f>
        <v>0</v>
      </c>
      <c r="W42" s="35">
        <f>IF(ISNA(VLOOKUP($C42,'TT Provincials SS Feb 26'!$A$17:$H$80,8,FALSE))=TRUE,0,VLOOKUP($C42,'TT Provincials SS Feb 26'!$A$17:$H$80,8,FALSE))</f>
        <v>0</v>
      </c>
      <c r="X42" s="35">
        <f>IF(ISNA(VLOOKUP($C42,'MSLM NORAM MAR 4 SS'!$A$17:$H$38,8,FALSE))=TRUE,0,VLOOKUP($C42,'MSLM NORAM MAR 4 SS'!$A$17:$H$38,8,FALSE))</f>
        <v>0</v>
      </c>
      <c r="Y42" s="35">
        <f>IF(ISNA(VLOOKUP($C42,'COT HP Stoneham Mar 17'!$A$17:$H$33,8,FALSE))=TRUE,0,VLOOKUP($C42,'COT HP Stoneham Mar 17'!$A$17:$H$33,8,FALSE))</f>
        <v>0</v>
      </c>
      <c r="Z42" s="35">
        <f>IF(ISNA(VLOOKUP($C42,'COT SS MARCH 19'!$A$17:$H$47,8,FALSE))=TRUE,0,VLOOKUP($C42,'COT SS MARCH 19'!$A$17:$H$47,8,FALSE))</f>
        <v>0</v>
      </c>
      <c r="AA42" s="35">
        <f>IF(ISNA(VLOOKUP($C42,'StepUp Le Relais'!$A$17:$H$47,8,FALSE))=TRUE,0,VLOOKUP($C42,'StepUp Le Relais'!$A$17:$H$47,8,FALSE))</f>
        <v>0</v>
      </c>
      <c r="AB42" s="35">
        <f>IF(ISNA(VLOOKUP($C42,'SS JR NATS WHISTHLER APRIL 7'!$A$17:$H$47,8,FALSE))=TRUE,0,VLOOKUP($C42,'SS JR NATS WHISTHLER APRIL 7'!$A$17:$H$47,8,FALSE))</f>
        <v>0</v>
      </c>
      <c r="AC42" s="35">
        <f>IF(ISNA(VLOOKUP($C42,'JR NATS BA WHISTHLER APRIL 8'!$A$17:$H$47,8,FALSE))=TRUE,0,VLOOKUP($C42,'JR NATS BA WHISTHLER APRIL 8'!$A$17:$H$47,8,FALSE))</f>
        <v>0</v>
      </c>
      <c r="AD42" s="35">
        <f>IF(ISNA(VLOOKUP($C42,'JR NATS HP WHISTHLER APRIL 9'!$A$17:$H$47,8,FALSE))=TRUE,0,VLOOKUP($C42,'JR NATS HP WHISTHLER APRIL 9'!$A$17:$H$47,8,FALSE))</f>
        <v>0</v>
      </c>
    </row>
    <row r="43" spans="1:30" ht="15" customHeight="1">
      <c r="A43" s="276" t="s">
        <v>91</v>
      </c>
      <c r="B43" s="276" t="s">
        <v>62</v>
      </c>
      <c r="C43" s="207" t="s">
        <v>106</v>
      </c>
      <c r="D43" s="289"/>
      <c r="E43" s="278">
        <f t="shared" si="6"/>
        <v>38</v>
      </c>
      <c r="F43" s="32">
        <f t="shared" si="7"/>
        <v>38</v>
      </c>
      <c r="G43" s="33">
        <f t="shared" si="8"/>
        <v>325.98607888631091</v>
      </c>
      <c r="H43" s="33">
        <f t="shared" si="9"/>
        <v>317.4008810572688</v>
      </c>
      <c r="I43" s="33">
        <f t="shared" si="10"/>
        <v>167.50000000000003</v>
      </c>
      <c r="J43" s="32">
        <f t="shared" si="11"/>
        <v>810.88695994357977</v>
      </c>
      <c r="K43" s="34"/>
      <c r="L43" s="35" t="str">
        <f>IF(ISNA(VLOOKUP($C43,'COT Yukon Nov 25'!$A$17:$H$37,8,FALSE))=TRUE,"0",VLOOKUP($C43,'COT Yukon Nov 25'!$A$17:$H$37,8,FALSE))</f>
        <v>0</v>
      </c>
      <c r="M43" s="35">
        <f>IF(ISNA(VLOOKUP($C43,'CDN SS JAN 15'!$A$17:$H$31,8,FALSE))=TRUE,0,VLOOKUP($C43,'CDN SS JAN 15'!$A$17:$H$31,8,FALSE))</f>
        <v>0</v>
      </c>
      <c r="N43" s="35">
        <f>IF(ISNA(VLOOKUP($C43,'MUSKOKA TT SS JAN 21'!$A$17:$H$59,8,FALSE))=TRUE,0,VLOOKUP($C43,'MUSKOKA TT SS JAN 21'!$A$17:$H$59,8,FALSE))</f>
        <v>76.309794988610491</v>
      </c>
      <c r="O43" s="36">
        <f>IF(ISNA(VLOOKUP($C43,'MUSKOKA TT SS JAN 22'!$A$17:$H$58,8,FALSE))=TRUE,0,VLOOKUP($C43,'MUSKOKA TT SS JAN 22'!$A$17:$H$58,8,FALSE))</f>
        <v>325.98607888631091</v>
      </c>
      <c r="P43" s="36">
        <f>IF(ISNA(VLOOKUP($C43,'COT SS MSLM JAN 28'!$A$17:$H$71,8,FALSE))=TRUE,0,VLOOKUP($C43,'COT SS MSLM JAN 28'!$A$17:$H$71,8,FALSE))</f>
        <v>0</v>
      </c>
      <c r="Q43" s="35">
        <f>IF(ISNA(VLOOKUP($C43,'COT HP MSLM JAN 29'!$A$17:$H$74,8,FALSE))=TRUE,0,VLOOKUP($C43,'COT HP MSLM JAN 29'!$A$17:$H$74,8,FALSE))</f>
        <v>0</v>
      </c>
      <c r="R43" s="35">
        <f>IF(ISNA(VLOOKUP($C43,'Noram Aspen Feb 18 BA'!$A$17:$H$17,8,FALSE))=TRUE,0,VLOOKUP($C43,'Noram Aspen Feb 18 BA'!$A$17:$H$17,8,FALSE))</f>
        <v>0</v>
      </c>
      <c r="S43" s="35">
        <f>IF(ISNA(VLOOKUP($C43,'Noram Aspen Feb 16 SS'!$A$17:$H$23,8,FALSE))=TRUE,0,VLOOKUP($C43,'Noram Aspen Feb 16 SS'!$A$17:$H$23,8,FALSE))</f>
        <v>0</v>
      </c>
      <c r="T43" s="35">
        <f>IF(ISNA(VLOOKUP($C43,'SS Provincals MSLM Feb 24'!$A$17:$H$58,8,FALSE))=TRUE,0,VLOOKUP($C43,'SS Provincals MSLM Feb 24'!$A$17:$H$58,8,FALSE))</f>
        <v>167.50000000000003</v>
      </c>
      <c r="U43" s="35">
        <f>IF(ISNA(VLOOKUP($C43,'Noram SS COP SUN 26'!$A$17:$H$22,8,FALSE))=TRUE,0,VLOOKUP($C43,'Noram SS COP SUN 26'!$A$17:$H$22,8,FALSE))</f>
        <v>0</v>
      </c>
      <c r="V43" s="35">
        <f>IF(ISNA(VLOOKUP($C43,'Noram HP COP Fri 24'!$A$17:$H$33,8,FALSE))=TRUE,0,VLOOKUP($C43,'Noram HP COP Fri 24'!$A$17:$H$33,8,FALSE))</f>
        <v>0</v>
      </c>
      <c r="W43" s="35">
        <f>IF(ISNA(VLOOKUP($C43,'TT Provincials SS Feb 26'!$A$17:$H$80,8,FALSE))=TRUE,0,VLOOKUP($C43,'TT Provincials SS Feb 26'!$A$17:$H$80,8,FALSE))</f>
        <v>317.4008810572688</v>
      </c>
      <c r="X43" s="35">
        <f>IF(ISNA(VLOOKUP($C43,'MSLM NORAM MAR 4 SS'!$A$17:$H$38,8,FALSE))=TRUE,0,VLOOKUP($C43,'MSLM NORAM MAR 4 SS'!$A$17:$H$38,8,FALSE))</f>
        <v>0</v>
      </c>
      <c r="Y43" s="35">
        <f>IF(ISNA(VLOOKUP($C43,'COT HP Stoneham Mar 17'!$A$17:$H$33,8,FALSE))=TRUE,0,VLOOKUP($C43,'COT HP Stoneham Mar 17'!$A$17:$H$33,8,FALSE))</f>
        <v>0</v>
      </c>
      <c r="Z43" s="35">
        <f>IF(ISNA(VLOOKUP($C43,'COT SS MARCH 19'!$A$17:$H$47,8,FALSE))=TRUE,0,VLOOKUP($C43,'COT SS MARCH 19'!$A$17:$H$47,8,FALSE))</f>
        <v>0</v>
      </c>
      <c r="AA43" s="35">
        <f>IF(ISNA(VLOOKUP($C43,'StepUp Le Relais'!$A$17:$H$47,8,FALSE))=TRUE,0,VLOOKUP($C43,'StepUp Le Relais'!$A$17:$H$47,8,FALSE))</f>
        <v>0</v>
      </c>
      <c r="AB43" s="35">
        <f>IF(ISNA(VLOOKUP($C43,'SS JR NATS WHISTHLER APRIL 7'!$A$17:$H$47,8,FALSE))=TRUE,0,VLOOKUP($C43,'SS JR NATS WHISTHLER APRIL 7'!$A$17:$H$47,8,FALSE))</f>
        <v>0</v>
      </c>
      <c r="AC43" s="35">
        <f>IF(ISNA(VLOOKUP($C43,'JR NATS BA WHISTHLER APRIL 8'!$A$17:$H$47,8,FALSE))=TRUE,0,VLOOKUP($C43,'JR NATS BA WHISTHLER APRIL 8'!$A$17:$H$47,8,FALSE))</f>
        <v>0</v>
      </c>
      <c r="AD43" s="35">
        <f>IF(ISNA(VLOOKUP($C43,'JR NATS HP WHISTHLER APRIL 9'!$A$17:$H$47,8,FALSE))=TRUE,0,VLOOKUP($C43,'JR NATS HP WHISTHLER APRIL 9'!$A$17:$H$47,8,FALSE))</f>
        <v>0</v>
      </c>
    </row>
    <row r="44" spans="1:30" ht="15" customHeight="1">
      <c r="A44" s="278" t="s">
        <v>94</v>
      </c>
      <c r="B44" s="278" t="s">
        <v>85</v>
      </c>
      <c r="C44" s="277" t="s">
        <v>134</v>
      </c>
      <c r="D44" s="289"/>
      <c r="E44" s="278">
        <f t="shared" si="6"/>
        <v>39</v>
      </c>
      <c r="F44" s="32">
        <f t="shared" si="7"/>
        <v>39</v>
      </c>
      <c r="G44" s="33">
        <f t="shared" si="8"/>
        <v>433.8747099767981</v>
      </c>
      <c r="H44" s="33">
        <f t="shared" si="9"/>
        <v>357.63097949886105</v>
      </c>
      <c r="I44" s="33">
        <f t="shared" si="10"/>
        <v>0</v>
      </c>
      <c r="J44" s="32">
        <f t="shared" si="11"/>
        <v>791.50568947565921</v>
      </c>
      <c r="K44" s="34"/>
      <c r="L44" s="35" t="str">
        <f>IF(ISNA(VLOOKUP($C44,'COT Yukon Nov 25'!$A$17:$H$37,8,FALSE))=TRUE,"0",VLOOKUP($C44,'COT Yukon Nov 25'!$A$17:$H$37,8,FALSE))</f>
        <v>0</v>
      </c>
      <c r="M44" s="35">
        <f>IF(ISNA(VLOOKUP($C44,'CDN SS JAN 15'!$A$17:$H$31,8,FALSE))=TRUE,0,VLOOKUP($C44,'CDN SS JAN 15'!$A$17:$H$31,8,FALSE))</f>
        <v>0</v>
      </c>
      <c r="N44" s="35">
        <f>IF(ISNA(VLOOKUP($C44,'MUSKOKA TT SS JAN 21'!$A$17:$H$59,8,FALSE))=TRUE,0,VLOOKUP($C44,'MUSKOKA TT SS JAN 21'!$A$17:$H$59,8,FALSE))</f>
        <v>357.63097949886105</v>
      </c>
      <c r="O44" s="36">
        <f>IF(ISNA(VLOOKUP($C44,'MUSKOKA TT SS JAN 22'!$A$17:$H$58,8,FALSE))=TRUE,0,VLOOKUP($C44,'MUSKOKA TT SS JAN 22'!$A$17:$H$58,8,FALSE))</f>
        <v>433.8747099767981</v>
      </c>
      <c r="P44" s="36">
        <f>IF(ISNA(VLOOKUP($C44,'COT SS MSLM JAN 28'!$A$17:$H$72,8,FALSE))=TRUE,0,VLOOKUP($C44,'COT SS MSLM JAN 28'!$A$17:$H$72,8,FALSE))</f>
        <v>0</v>
      </c>
      <c r="Q44" s="35">
        <f>IF(ISNA(VLOOKUP($C44,'COT HP MSLM JAN 29'!$A$17:$H$74,8,FALSE))=TRUE,0,VLOOKUP($C44,'COT HP MSLM JAN 29'!$A$17:$H$74,8,FALSE))</f>
        <v>0</v>
      </c>
      <c r="R44" s="35">
        <f>IF(ISNA(VLOOKUP($C44,'Noram Aspen Feb 18 BA'!$A$17:$H$17,8,FALSE))=TRUE,0,VLOOKUP($C44,'Noram Aspen Feb 18 BA'!$A$17:$H$17,8,FALSE))</f>
        <v>0</v>
      </c>
      <c r="S44" s="35">
        <f>IF(ISNA(VLOOKUP($C44,'Noram Aspen Feb 16 SS'!$A$17:$H$23,8,FALSE))=TRUE,0,VLOOKUP($C44,'Noram Aspen Feb 16 SS'!$A$17:$H$23,8,FALSE))</f>
        <v>0</v>
      </c>
      <c r="T44" s="35">
        <f>IF(ISNA(VLOOKUP($C44,'SS Provincals MSLM Feb 24'!$A$17:$H$58,8,FALSE))=TRUE,0,VLOOKUP($C44,'SS Provincals MSLM Feb 24'!$A$17:$H$58,8,FALSE))</f>
        <v>0</v>
      </c>
      <c r="U44" s="35">
        <f>IF(ISNA(VLOOKUP($C44,'Noram SS COP SUN 26'!$A$17:$H$22,8,FALSE))=TRUE,0,VLOOKUP($C44,'Noram SS COP SUN 26'!$A$17:$H$22,8,FALSE))</f>
        <v>0</v>
      </c>
      <c r="V44" s="35">
        <f>IF(ISNA(VLOOKUP($C44,'Noram HP COP Fri 24'!$A$17:$H$33,8,FALSE))=TRUE,0,VLOOKUP($C44,'Noram HP COP Fri 24'!$A$17:$H$33,8,FALSE))</f>
        <v>0</v>
      </c>
      <c r="W44" s="35">
        <f>IF(ISNA(VLOOKUP($C44,'TT Provincials SS Feb 26'!$A$17:$H$80,8,FALSE))=TRUE,0,VLOOKUP($C44,'TT Provincials SS Feb 26'!$A$17:$H$80,8,FALSE))</f>
        <v>0</v>
      </c>
      <c r="X44" s="35">
        <f>IF(ISNA(VLOOKUP($C44,'MSLM NORAM MAR 4 SS'!$A$17:$H$38,8,FALSE))=TRUE,0,VLOOKUP($C44,'MSLM NORAM MAR 4 SS'!$A$17:$H$38,8,FALSE))</f>
        <v>0</v>
      </c>
      <c r="Y44" s="35">
        <f>IF(ISNA(VLOOKUP($C44,'COT HP Stoneham Mar 17'!$A$17:$H$33,8,FALSE))=TRUE,0,VLOOKUP($C44,'COT HP Stoneham Mar 17'!$A$17:$H$33,8,FALSE))</f>
        <v>0</v>
      </c>
      <c r="Z44" s="35">
        <f>IF(ISNA(VLOOKUP($C44,'COT SS MARCH 19'!$A$17:$H$47,8,FALSE))=TRUE,0,VLOOKUP($C44,'COT SS MARCH 19'!$A$17:$H$47,8,FALSE))</f>
        <v>0</v>
      </c>
      <c r="AA44" s="35">
        <f>IF(ISNA(VLOOKUP($C44,'StepUp Le Relais'!$A$17:$H$47,8,FALSE))=TRUE,0,VLOOKUP($C44,'StepUp Le Relais'!$A$17:$H$47,8,FALSE))</f>
        <v>0</v>
      </c>
      <c r="AB44" s="35">
        <f>IF(ISNA(VLOOKUP($C44,'SS JR NATS WHISTHLER APRIL 7'!$A$17:$H$47,8,FALSE))=TRUE,0,VLOOKUP($C44,'SS JR NATS WHISTHLER APRIL 7'!$A$17:$H$47,8,FALSE))</f>
        <v>0</v>
      </c>
      <c r="AC44" s="35">
        <f>IF(ISNA(VLOOKUP($C44,'JR NATS BA WHISTHLER APRIL 8'!$A$17:$H$47,8,FALSE))=TRUE,0,VLOOKUP($C44,'JR NATS BA WHISTHLER APRIL 8'!$A$17:$H$47,8,FALSE))</f>
        <v>0</v>
      </c>
      <c r="AD44" s="35">
        <f>IF(ISNA(VLOOKUP($C44,'JR NATS HP WHISTHLER APRIL 9'!$A$17:$H$47,8,FALSE))=TRUE,0,VLOOKUP($C44,'JR NATS HP WHISTHLER APRIL 9'!$A$17:$H$47,8,FALSE))</f>
        <v>0</v>
      </c>
    </row>
    <row r="45" spans="1:30" ht="15" customHeight="1">
      <c r="A45" s="278" t="s">
        <v>94</v>
      </c>
      <c r="B45" s="278" t="s">
        <v>71</v>
      </c>
      <c r="C45" s="277" t="s">
        <v>113</v>
      </c>
      <c r="D45" s="289"/>
      <c r="E45" s="278">
        <f t="shared" si="6"/>
        <v>40</v>
      </c>
      <c r="F45" s="32">
        <f t="shared" si="7"/>
        <v>40</v>
      </c>
      <c r="G45" s="33">
        <f t="shared" si="8"/>
        <v>302.96127562642374</v>
      </c>
      <c r="H45" s="33">
        <f t="shared" si="9"/>
        <v>286.54292343387471</v>
      </c>
      <c r="I45" s="33">
        <f t="shared" si="10"/>
        <v>163.75000000000003</v>
      </c>
      <c r="J45" s="32">
        <f t="shared" si="11"/>
        <v>753.25419906029845</v>
      </c>
      <c r="K45" s="34"/>
      <c r="L45" s="35" t="str">
        <f>IF(ISNA(VLOOKUP($C45,'COT Yukon Nov 25'!$A$17:$H$37,8,FALSE))=TRUE,"0",VLOOKUP($C45,'COT Yukon Nov 25'!$A$17:$H$37,8,FALSE))</f>
        <v>0</v>
      </c>
      <c r="M45" s="35">
        <f>IF(ISNA(VLOOKUP($C45,'CDN SS JAN 15'!$A$17:$H$31,8,FALSE))=TRUE,0,VLOOKUP($C45,'CDN SS JAN 15'!$A$17:$H$31,8,FALSE))</f>
        <v>0</v>
      </c>
      <c r="N45" s="35">
        <f>IF(ISNA(VLOOKUP($C45,'MUSKOKA TT SS JAN 21'!$A$17:$H$59,8,FALSE))=TRUE,0,VLOOKUP($C45,'MUSKOKA TT SS JAN 21'!$A$17:$H$59,8,FALSE))</f>
        <v>302.96127562642374</v>
      </c>
      <c r="O45" s="36">
        <f>IF(ISNA(VLOOKUP($C45,'MUSKOKA TT SS JAN 22'!$A$17:$H$58,8,FALSE))=TRUE,0,VLOOKUP($C45,'MUSKOKA TT SS JAN 22'!$A$17:$H$58,8,FALSE))</f>
        <v>286.54292343387471</v>
      </c>
      <c r="P45" s="36">
        <f>IF(ISNA(VLOOKUP($C45,'COT SS MSLM JAN 28'!$A$17:$H$71,8,FALSE))=TRUE,0,VLOOKUP($C45,'COT SS MSLM JAN 28'!$A$17:$H$71,8,FALSE))</f>
        <v>0</v>
      </c>
      <c r="Q45" s="35">
        <f>IF(ISNA(VLOOKUP($C45,'COT HP MSLM JAN 29'!$A$17:$H$74,8,FALSE))=TRUE,0,VLOOKUP($C45,'COT HP MSLM JAN 29'!$A$17:$H$74,8,FALSE))</f>
        <v>0</v>
      </c>
      <c r="R45" s="35">
        <f>IF(ISNA(VLOOKUP($C45,'Noram Aspen Feb 18 BA'!$A$17:$H$17,8,FALSE))=TRUE,0,VLOOKUP($C45,'Noram Aspen Feb 18 BA'!$A$17:$H$17,8,FALSE))</f>
        <v>0</v>
      </c>
      <c r="S45" s="35">
        <f>IF(ISNA(VLOOKUP($C45,'Noram Aspen Feb 16 SS'!$A$17:$H$23,8,FALSE))=TRUE,0,VLOOKUP($C45,'Noram Aspen Feb 16 SS'!$A$17:$H$23,8,FALSE))</f>
        <v>0</v>
      </c>
      <c r="T45" s="35">
        <f>IF(ISNA(VLOOKUP($C45,'SS Provincals MSLM Feb 24'!$A$17:$H$58,8,FALSE))=TRUE,0,VLOOKUP($C45,'SS Provincals MSLM Feb 24'!$A$17:$H$58,8,FALSE))</f>
        <v>163.75000000000003</v>
      </c>
      <c r="U45" s="35">
        <f>IF(ISNA(VLOOKUP($C45,'Noram SS COP SUN 26'!$A$17:$H$22,8,FALSE))=TRUE,0,VLOOKUP($C45,'Noram SS COP SUN 26'!$A$17:$H$22,8,FALSE))</f>
        <v>0</v>
      </c>
      <c r="V45" s="35">
        <f>IF(ISNA(VLOOKUP($C45,'Noram HP COP Fri 24'!$A$17:$H$33,8,FALSE))=TRUE,0,VLOOKUP($C45,'Noram HP COP Fri 24'!$A$17:$H$33,8,FALSE))</f>
        <v>0</v>
      </c>
      <c r="W45" s="35">
        <f>IF(ISNA(VLOOKUP($C45,'TT Provincials SS Feb 26'!$A$17:$H$80,8,FALSE))=TRUE,0,VLOOKUP($C45,'TT Provincials SS Feb 26'!$A$17:$H$80,8,FALSE))</f>
        <v>109.0308370044053</v>
      </c>
      <c r="X45" s="35">
        <f>IF(ISNA(VLOOKUP($C45,'MSLM NORAM MAR 4 SS'!$A$17:$H$38,8,FALSE))=TRUE,0,VLOOKUP($C45,'MSLM NORAM MAR 4 SS'!$A$17:$H$38,8,FALSE))</f>
        <v>0</v>
      </c>
      <c r="Y45" s="35">
        <f>IF(ISNA(VLOOKUP($C45,'COT HP Stoneham Mar 17'!$A$17:$H$33,8,FALSE))=TRUE,0,VLOOKUP($C45,'COT HP Stoneham Mar 17'!$A$17:$H$33,8,FALSE))</f>
        <v>0</v>
      </c>
      <c r="Z45" s="35">
        <f>IF(ISNA(VLOOKUP($C45,'COT SS MARCH 19'!$A$17:$H$47,8,FALSE))=TRUE,0,VLOOKUP($C45,'COT SS MARCH 19'!$A$17:$H$47,8,FALSE))</f>
        <v>0</v>
      </c>
      <c r="AA45" s="35">
        <f>IF(ISNA(VLOOKUP($C45,'StepUp Le Relais'!$A$17:$H$47,8,FALSE))=TRUE,0,VLOOKUP($C45,'StepUp Le Relais'!$A$17:$H$47,8,FALSE))</f>
        <v>0</v>
      </c>
      <c r="AB45" s="35">
        <f>IF(ISNA(VLOOKUP($C45,'SS JR NATS WHISTHLER APRIL 7'!$A$17:$H$47,8,FALSE))=TRUE,0,VLOOKUP($C45,'SS JR NATS WHISTHLER APRIL 7'!$A$17:$H$47,8,FALSE))</f>
        <v>0</v>
      </c>
      <c r="AC45" s="35">
        <f>IF(ISNA(VLOOKUP($C45,'JR NATS BA WHISTHLER APRIL 8'!$A$17:$H$47,8,FALSE))=TRUE,0,VLOOKUP($C45,'JR NATS BA WHISTHLER APRIL 8'!$A$17:$H$47,8,FALSE))</f>
        <v>0</v>
      </c>
      <c r="AD45" s="35">
        <f>IF(ISNA(VLOOKUP($C45,'JR NATS HP WHISTHLER APRIL 9'!$A$17:$H$47,8,FALSE))=TRUE,0,VLOOKUP($C45,'JR NATS HP WHISTHLER APRIL 9'!$A$17:$H$47,8,FALSE))</f>
        <v>0</v>
      </c>
    </row>
    <row r="46" spans="1:30" ht="15" customHeight="1">
      <c r="A46" s="276" t="s">
        <v>136</v>
      </c>
      <c r="B46" s="276" t="s">
        <v>86</v>
      </c>
      <c r="C46" s="279" t="s">
        <v>137</v>
      </c>
      <c r="D46" s="289"/>
      <c r="E46" s="278">
        <f t="shared" si="6"/>
        <v>41</v>
      </c>
      <c r="F46" s="32">
        <f t="shared" si="7"/>
        <v>41</v>
      </c>
      <c r="G46" s="33">
        <f t="shared" si="8"/>
        <v>316.62870159453303</v>
      </c>
      <c r="H46" s="33">
        <f t="shared" si="9"/>
        <v>261.67400881057273</v>
      </c>
      <c r="I46" s="33">
        <f t="shared" si="10"/>
        <v>121.25</v>
      </c>
      <c r="J46" s="32">
        <f t="shared" si="11"/>
        <v>699.5527104051057</v>
      </c>
      <c r="K46" s="34"/>
      <c r="L46" s="35" t="str">
        <f>IF(ISNA(VLOOKUP($C46,'COT Yukon Nov 25'!$A$17:$H$37,8,FALSE))=TRUE,"0",VLOOKUP($C46,'COT Yukon Nov 25'!$A$17:$H$37,8,FALSE))</f>
        <v>0</v>
      </c>
      <c r="M46" s="35">
        <f>IF(ISNA(VLOOKUP($C46,'CDN SS JAN 15'!$A$17:$H$31,8,FALSE))=TRUE,0,VLOOKUP($C46,'CDN SS JAN 15'!$A$17:$H$31,8,FALSE))</f>
        <v>0</v>
      </c>
      <c r="N46" s="35">
        <f>IF(ISNA(VLOOKUP($C46,'MUSKOKA TT SS JAN 21'!$A$17:$H$59,8,FALSE))=TRUE,0,VLOOKUP($C46,'MUSKOKA TT SS JAN 21'!$A$17:$H$59,8,FALSE))</f>
        <v>316.62870159453303</v>
      </c>
      <c r="O46" s="36">
        <f>IF(ISNA(VLOOKUP($C46,'MUSKOKA TT SS JAN 22'!$A$17:$H$58,8,FALSE))=TRUE,0,VLOOKUP($C46,'MUSKOKA TT SS JAN 22'!$A$17:$H$58,8,FALSE))</f>
        <v>0</v>
      </c>
      <c r="P46" s="36">
        <f>IF(ISNA(VLOOKUP($C46,'COT SS MSLM JAN 28'!$A$17:$H$72,8,FALSE))=TRUE,0,VLOOKUP($C46,'COT SS MSLM JAN 28'!$A$17:$H$72,8,FALSE))</f>
        <v>0</v>
      </c>
      <c r="Q46" s="35">
        <f>IF(ISNA(VLOOKUP($C46,'COT HP MSLM JAN 29'!$A$17:$H$74,8,FALSE))=TRUE,0,VLOOKUP($C46,'COT HP MSLM JAN 29'!$A$17:$H$74,8,FALSE))</f>
        <v>0</v>
      </c>
      <c r="R46" s="35">
        <f>IF(ISNA(VLOOKUP($C46,'Noram Aspen Feb 18 BA'!$A$17:$H$17,8,FALSE))=TRUE,0,VLOOKUP($C46,'Noram Aspen Feb 18 BA'!$A$17:$H$17,8,FALSE))</f>
        <v>0</v>
      </c>
      <c r="S46" s="35">
        <f>IF(ISNA(VLOOKUP($C46,'Noram Aspen Feb 16 SS'!$A$17:$H$23,8,FALSE))=TRUE,0,VLOOKUP($C46,'Noram Aspen Feb 16 SS'!$A$17:$H$23,8,FALSE))</f>
        <v>0</v>
      </c>
      <c r="T46" s="35">
        <f>IF(ISNA(VLOOKUP($C46,'SS Provincals MSLM Feb 24'!$A$17:$H$58,8,FALSE))=TRUE,0,VLOOKUP($C46,'SS Provincals MSLM Feb 24'!$A$17:$H$58,8,FALSE))</f>
        <v>121.25</v>
      </c>
      <c r="U46" s="35">
        <f>IF(ISNA(VLOOKUP($C46,'Noram SS COP SUN 26'!$A$17:$H$22,8,FALSE))=TRUE,0,VLOOKUP($C46,'Noram SS COP SUN 26'!$A$17:$H$22,8,FALSE))</f>
        <v>0</v>
      </c>
      <c r="V46" s="35">
        <f>IF(ISNA(VLOOKUP($C46,'Noram HP COP Fri 24'!$A$17:$H$33,8,FALSE))=TRUE,0,VLOOKUP($C46,'Noram HP COP Fri 24'!$A$17:$H$33,8,FALSE))</f>
        <v>0</v>
      </c>
      <c r="W46" s="35">
        <f>IF(ISNA(VLOOKUP($C46,'TT Provincials SS Feb 26'!$A$17:$H$80,8,FALSE))=TRUE,0,VLOOKUP($C46,'TT Provincials SS Feb 26'!$A$17:$H$80,8,FALSE))</f>
        <v>261.67400881057273</v>
      </c>
      <c r="X46" s="35">
        <f>IF(ISNA(VLOOKUP($C46,'MSLM NORAM MAR 4 SS'!$A$17:$H$38,8,FALSE))=TRUE,0,VLOOKUP($C46,'MSLM NORAM MAR 4 SS'!$A$17:$H$38,8,FALSE))</f>
        <v>0</v>
      </c>
      <c r="Y46" s="35">
        <f>IF(ISNA(VLOOKUP($C46,'COT HP Stoneham Mar 17'!$A$17:$H$33,8,FALSE))=TRUE,0,VLOOKUP($C46,'COT HP Stoneham Mar 17'!$A$17:$H$33,8,FALSE))</f>
        <v>0</v>
      </c>
      <c r="Z46" s="35">
        <f>IF(ISNA(VLOOKUP($C46,'COT SS MARCH 19'!$A$17:$H$47,8,FALSE))=TRUE,0,VLOOKUP($C46,'COT SS MARCH 19'!$A$17:$H$47,8,FALSE))</f>
        <v>0</v>
      </c>
      <c r="AA46" s="35">
        <f>IF(ISNA(VLOOKUP($C46,'StepUp Le Relais'!$A$17:$H$47,8,FALSE))=TRUE,0,VLOOKUP($C46,'StepUp Le Relais'!$A$17:$H$47,8,FALSE))</f>
        <v>0</v>
      </c>
      <c r="AB46" s="35">
        <f>IF(ISNA(VLOOKUP($C46,'SS JR NATS WHISTHLER APRIL 7'!$A$17:$H$47,8,FALSE))=TRUE,0,VLOOKUP($C46,'SS JR NATS WHISTHLER APRIL 7'!$A$17:$H$47,8,FALSE))</f>
        <v>0</v>
      </c>
      <c r="AC46" s="35">
        <f>IF(ISNA(VLOOKUP($C46,'JR NATS BA WHISTHLER APRIL 8'!$A$17:$H$47,8,FALSE))=TRUE,0,VLOOKUP($C46,'JR NATS BA WHISTHLER APRIL 8'!$A$17:$H$47,8,FALSE))</f>
        <v>0</v>
      </c>
      <c r="AD46" s="35">
        <f>IF(ISNA(VLOOKUP($C46,'JR NATS HP WHISTHLER APRIL 9'!$A$17:$H$47,8,FALSE))=TRUE,0,VLOOKUP($C46,'JR NATS HP WHISTHLER APRIL 9'!$A$17:$H$47,8,FALSE))</f>
        <v>0</v>
      </c>
    </row>
    <row r="47" spans="1:30" ht="15" customHeight="1">
      <c r="A47" s="278" t="s">
        <v>99</v>
      </c>
      <c r="B47" s="278" t="s">
        <v>80</v>
      </c>
      <c r="C47" s="277" t="s">
        <v>119</v>
      </c>
      <c r="D47" s="289"/>
      <c r="E47" s="278">
        <f t="shared" si="6"/>
        <v>42</v>
      </c>
      <c r="F47" s="32">
        <f t="shared" si="7"/>
        <v>42</v>
      </c>
      <c r="G47" s="33">
        <f t="shared" si="8"/>
        <v>344.54756380510435</v>
      </c>
      <c r="H47" s="33">
        <f t="shared" si="9"/>
        <v>298.40546697038724</v>
      </c>
      <c r="I47" s="33">
        <f t="shared" si="10"/>
        <v>0</v>
      </c>
      <c r="J47" s="32">
        <f t="shared" si="11"/>
        <v>642.95303077549158</v>
      </c>
      <c r="K47" s="34"/>
      <c r="L47" s="35" t="str">
        <f>IF(ISNA(VLOOKUP($C47,'COT Yukon Nov 25'!$A$17:$H$37,8,FALSE))=TRUE,"0",VLOOKUP($C47,'COT Yukon Nov 25'!$A$17:$H$37,8,FALSE))</f>
        <v>0</v>
      </c>
      <c r="M47" s="35">
        <f>IF(ISNA(VLOOKUP($C47,'CDN SS JAN 15'!$A$17:$H$31,8,FALSE))=TRUE,0,VLOOKUP($C47,'CDN SS JAN 15'!$A$17:$H$31,8,FALSE))</f>
        <v>0</v>
      </c>
      <c r="N47" s="35">
        <f>IF(ISNA(VLOOKUP($C47,'MUSKOKA TT SS JAN 21'!$A$17:$H$59,8,FALSE))=TRUE,0,VLOOKUP($C47,'MUSKOKA TT SS JAN 21'!$A$17:$H$59,8,FALSE))</f>
        <v>298.40546697038724</v>
      </c>
      <c r="O47" s="36">
        <f>IF(ISNA(VLOOKUP($C47,'MUSKOKA TT SS JAN 22'!$A$17:$H$58,8,FALSE))=TRUE,0,VLOOKUP($C47,'MUSKOKA TT SS JAN 22'!$A$17:$H$58,8,FALSE))</f>
        <v>344.54756380510435</v>
      </c>
      <c r="P47" s="36">
        <f>IF(ISNA(VLOOKUP($C47,'COT SS MSLM JAN 28'!$A$17:$H$71,8,FALSE))=TRUE,0,VLOOKUP($C47,'COT SS MSLM JAN 28'!$A$17:$H$71,8,FALSE))</f>
        <v>0</v>
      </c>
      <c r="Q47" s="35">
        <f>IF(ISNA(VLOOKUP($C47,'COT HP MSLM JAN 29'!$A$17:$H$74,8,FALSE))=TRUE,0,VLOOKUP($C47,'COT HP MSLM JAN 29'!$A$17:$H$74,8,FALSE))</f>
        <v>0</v>
      </c>
      <c r="R47" s="35">
        <f>IF(ISNA(VLOOKUP($C47,'Noram Aspen Feb 18 BA'!$A$17:$H$17,8,FALSE))=TRUE,0,VLOOKUP($C47,'Noram Aspen Feb 18 BA'!$A$17:$H$17,8,FALSE))</f>
        <v>0</v>
      </c>
      <c r="S47" s="35">
        <f>IF(ISNA(VLOOKUP($C47,'Noram Aspen Feb 16 SS'!$A$17:$H$23,8,FALSE))=TRUE,0,VLOOKUP($C47,'Noram Aspen Feb 16 SS'!$A$17:$H$23,8,FALSE))</f>
        <v>0</v>
      </c>
      <c r="T47" s="35">
        <f>IF(ISNA(VLOOKUP($C47,'SS Provincals MSLM Feb 24'!$A$17:$H$58,8,FALSE))=TRUE,0,VLOOKUP($C47,'SS Provincals MSLM Feb 24'!$A$17:$H$58,8,FALSE))</f>
        <v>0</v>
      </c>
      <c r="U47" s="35">
        <f>IF(ISNA(VLOOKUP($C47,'Noram SS COP SUN 26'!$A$17:$H$22,8,FALSE))=TRUE,0,VLOOKUP($C47,'Noram SS COP SUN 26'!$A$17:$H$22,8,FALSE))</f>
        <v>0</v>
      </c>
      <c r="V47" s="35">
        <f>IF(ISNA(VLOOKUP($C47,'Noram HP COP Fri 24'!$A$17:$H$33,8,FALSE))=TRUE,0,VLOOKUP($C47,'Noram HP COP Fri 24'!$A$17:$H$33,8,FALSE))</f>
        <v>0</v>
      </c>
      <c r="W47" s="35">
        <f>IF(ISNA(VLOOKUP($C47,'TT Provincials SS Feb 26'!$A$17:$H$80,8,FALSE))=TRUE,0,VLOOKUP($C47,'TT Provincials SS Feb 26'!$A$17:$H$80,8,FALSE))</f>
        <v>0</v>
      </c>
      <c r="X47" s="35">
        <f>IF(ISNA(VLOOKUP($C47,'MSLM NORAM MAR 4 SS'!$A$17:$H$38,8,FALSE))=TRUE,0,VLOOKUP($C47,'MSLM NORAM MAR 4 SS'!$A$17:$H$38,8,FALSE))</f>
        <v>0</v>
      </c>
      <c r="Y47" s="35">
        <f>IF(ISNA(VLOOKUP($C47,'COT HP Stoneham Mar 17'!$A$17:$H$33,8,FALSE))=TRUE,0,VLOOKUP($C47,'COT HP Stoneham Mar 17'!$A$17:$H$33,8,FALSE))</f>
        <v>0</v>
      </c>
      <c r="Z47" s="35">
        <f>IF(ISNA(VLOOKUP($C47,'COT SS MARCH 19'!$A$17:$H$47,8,FALSE))=TRUE,0,VLOOKUP($C47,'COT SS MARCH 19'!$A$17:$H$47,8,FALSE))</f>
        <v>0</v>
      </c>
      <c r="AA47" s="35">
        <f>IF(ISNA(VLOOKUP($C47,'StepUp Le Relais'!$A$17:$H$47,8,FALSE))=TRUE,0,VLOOKUP($C47,'StepUp Le Relais'!$A$17:$H$47,8,FALSE))</f>
        <v>0</v>
      </c>
      <c r="AB47" s="35">
        <f>IF(ISNA(VLOOKUP($C47,'SS JR NATS WHISTHLER APRIL 7'!$A$17:$H$47,8,FALSE))=TRUE,0,VLOOKUP($C47,'SS JR NATS WHISTHLER APRIL 7'!$A$17:$H$47,8,FALSE))</f>
        <v>0</v>
      </c>
      <c r="AC47" s="35">
        <f>IF(ISNA(VLOOKUP($C47,'JR NATS BA WHISTHLER APRIL 8'!$A$17:$H$47,8,FALSE))=TRUE,0,VLOOKUP($C47,'JR NATS BA WHISTHLER APRIL 8'!$A$17:$H$47,8,FALSE))</f>
        <v>0</v>
      </c>
      <c r="AD47" s="35">
        <f>IF(ISNA(VLOOKUP($C47,'JR NATS HP WHISTHLER APRIL 9'!$A$17:$H$47,8,FALSE))=TRUE,0,VLOOKUP($C47,'JR NATS HP WHISTHLER APRIL 9'!$A$17:$H$47,8,FALSE))</f>
        <v>0</v>
      </c>
    </row>
    <row r="48" spans="1:30" ht="15" customHeight="1">
      <c r="A48" s="278" t="s">
        <v>123</v>
      </c>
      <c r="B48" s="278" t="s">
        <v>81</v>
      </c>
      <c r="C48" s="279" t="s">
        <v>131</v>
      </c>
      <c r="D48" s="289"/>
      <c r="E48" s="278">
        <f t="shared" si="6"/>
        <v>43</v>
      </c>
      <c r="F48" s="32">
        <f t="shared" si="7"/>
        <v>43</v>
      </c>
      <c r="G48" s="33">
        <f t="shared" si="8"/>
        <v>250.58004640371229</v>
      </c>
      <c r="H48" s="33">
        <f t="shared" si="9"/>
        <v>235.76309794988609</v>
      </c>
      <c r="I48" s="33">
        <f t="shared" si="10"/>
        <v>145</v>
      </c>
      <c r="J48" s="32">
        <f t="shared" si="11"/>
        <v>631.3431443535984</v>
      </c>
      <c r="K48" s="34"/>
      <c r="L48" s="35" t="str">
        <f>IF(ISNA(VLOOKUP($C48,'COT Yukon Nov 25'!$A$17:$H$37,8,FALSE))=TRUE,"0",VLOOKUP($C48,'COT Yukon Nov 25'!$A$17:$H$37,8,FALSE))</f>
        <v>0</v>
      </c>
      <c r="M48" s="35">
        <f>IF(ISNA(VLOOKUP($C48,'CDN SS JAN 15'!$A$17:$H$31,8,FALSE))=TRUE,0,VLOOKUP($C48,'CDN SS JAN 15'!$A$17:$H$31,8,FALSE))</f>
        <v>0</v>
      </c>
      <c r="N48" s="35">
        <f>IF(ISNA(VLOOKUP($C48,'MUSKOKA TT SS JAN 21'!$A$17:$H$59,8,FALSE))=TRUE,0,VLOOKUP($C48,'MUSKOKA TT SS JAN 21'!$A$17:$H$59,8,FALSE))</f>
        <v>235.76309794988609</v>
      </c>
      <c r="O48" s="36">
        <f>IF(ISNA(VLOOKUP($C48,'MUSKOKA TT SS JAN 22'!$A$17:$H$58,8,FALSE))=TRUE,0,VLOOKUP($C48,'MUSKOKA TT SS JAN 22'!$A$17:$H$58,8,FALSE))</f>
        <v>250.58004640371229</v>
      </c>
      <c r="P48" s="36">
        <f>IF(ISNA(VLOOKUP($C48,'COT SS MSLM JAN 28'!$A$17:$H$71,8,FALSE))=TRUE,0,VLOOKUP($C48,'COT SS MSLM JAN 28'!$A$17:$H$71,8,FALSE))</f>
        <v>0</v>
      </c>
      <c r="Q48" s="35">
        <f>IF(ISNA(VLOOKUP($C48,'COT HP MSLM JAN 29'!$A$17:$H$74,8,FALSE))=TRUE,0,VLOOKUP($C48,'COT HP MSLM JAN 29'!$A$17:$H$74,8,FALSE))</f>
        <v>0</v>
      </c>
      <c r="R48" s="35">
        <f>IF(ISNA(VLOOKUP($C48,'Noram Aspen Feb 18 BA'!$A$17:$H$17,8,FALSE))=TRUE,0,VLOOKUP($C48,'Noram Aspen Feb 18 BA'!$A$17:$H$17,8,FALSE))</f>
        <v>0</v>
      </c>
      <c r="S48" s="35">
        <f>IF(ISNA(VLOOKUP($C48,'Noram Aspen Feb 16 SS'!$A$17:$H$23,8,FALSE))=TRUE,0,VLOOKUP($C48,'Noram Aspen Feb 16 SS'!$A$17:$H$23,8,FALSE))</f>
        <v>0</v>
      </c>
      <c r="T48" s="35">
        <f>IF(ISNA(VLOOKUP($C48,'SS Provincals MSLM Feb 24'!$A$17:$H$58,8,FALSE))=TRUE,0,VLOOKUP($C48,'SS Provincals MSLM Feb 24'!$A$17:$H$58,8,FALSE))</f>
        <v>145</v>
      </c>
      <c r="U48" s="35">
        <f>IF(ISNA(VLOOKUP($C48,'Noram SS COP SUN 26'!$A$17:$H$22,8,FALSE))=TRUE,0,VLOOKUP($C48,'Noram SS COP SUN 26'!$A$17:$H$22,8,FALSE))</f>
        <v>0</v>
      </c>
      <c r="V48" s="35">
        <f>IF(ISNA(VLOOKUP($C48,'Noram HP COP Fri 24'!$A$17:$H$33,8,FALSE))=TRUE,0,VLOOKUP($C48,'Noram HP COP Fri 24'!$A$17:$H$33,8,FALSE))</f>
        <v>0</v>
      </c>
      <c r="W48" s="35">
        <f>IF(ISNA(VLOOKUP($C48,'TT Provincials SS Feb 26'!$A$17:$H$80,8,FALSE))=TRUE,0,VLOOKUP($C48,'TT Provincials SS Feb 26'!$A$17:$H$80,8,FALSE))</f>
        <v>87.224669603524234</v>
      </c>
      <c r="X48" s="35">
        <f>IF(ISNA(VLOOKUP($C48,'MSLM NORAM MAR 4 SS'!$A$17:$H$38,8,FALSE))=TRUE,0,VLOOKUP($C48,'MSLM NORAM MAR 4 SS'!$A$17:$H$38,8,FALSE))</f>
        <v>0</v>
      </c>
      <c r="Y48" s="35">
        <f>IF(ISNA(VLOOKUP($C48,'COT HP Stoneham Mar 17'!$A$17:$H$33,8,FALSE))=TRUE,0,VLOOKUP($C48,'COT HP Stoneham Mar 17'!$A$17:$H$33,8,FALSE))</f>
        <v>0</v>
      </c>
      <c r="Z48" s="35">
        <f>IF(ISNA(VLOOKUP($C48,'COT SS MARCH 19'!$A$17:$H$47,8,FALSE))=TRUE,0,VLOOKUP($C48,'COT SS MARCH 19'!$A$17:$H$47,8,FALSE))</f>
        <v>0</v>
      </c>
      <c r="AA48" s="35">
        <f>IF(ISNA(VLOOKUP($C48,'StepUp Le Relais'!$A$17:$H$47,8,FALSE))=TRUE,0,VLOOKUP($C48,'StepUp Le Relais'!$A$17:$H$47,8,FALSE))</f>
        <v>0</v>
      </c>
      <c r="AB48" s="35">
        <f>IF(ISNA(VLOOKUP($C48,'SS JR NATS WHISTHLER APRIL 7'!$A$17:$H$47,8,FALSE))=TRUE,0,VLOOKUP($C48,'SS JR NATS WHISTHLER APRIL 7'!$A$17:$H$47,8,FALSE))</f>
        <v>0</v>
      </c>
      <c r="AC48" s="35">
        <f>IF(ISNA(VLOOKUP($C48,'JR NATS BA WHISTHLER APRIL 8'!$A$17:$H$47,8,FALSE))=TRUE,0,VLOOKUP($C48,'JR NATS BA WHISTHLER APRIL 8'!$A$17:$H$47,8,FALSE))</f>
        <v>0</v>
      </c>
      <c r="AD48" s="35">
        <f>IF(ISNA(VLOOKUP($C48,'JR NATS HP WHISTHLER APRIL 9'!$A$17:$H$47,8,FALSE))=TRUE,0,VLOOKUP($C48,'JR NATS HP WHISTHLER APRIL 9'!$A$17:$H$47,8,FALSE))</f>
        <v>0</v>
      </c>
    </row>
    <row r="49" spans="1:30" ht="15" customHeight="1">
      <c r="A49" s="278" t="s">
        <v>157</v>
      </c>
      <c r="B49" s="278" t="s">
        <v>71</v>
      </c>
      <c r="C49" s="280" t="s">
        <v>156</v>
      </c>
      <c r="D49" s="289"/>
      <c r="E49" s="278">
        <f t="shared" si="6"/>
        <v>44</v>
      </c>
      <c r="F49" s="32">
        <f t="shared" si="7"/>
        <v>44</v>
      </c>
      <c r="G49" s="33">
        <f t="shared" si="8"/>
        <v>318.61233480176213</v>
      </c>
      <c r="H49" s="33">
        <f t="shared" si="9"/>
        <v>307.50000000000006</v>
      </c>
      <c r="I49" s="33">
        <f t="shared" si="10"/>
        <v>0</v>
      </c>
      <c r="J49" s="32">
        <f t="shared" si="11"/>
        <v>626.11233480176224</v>
      </c>
      <c r="K49" s="34"/>
      <c r="L49" s="35" t="str">
        <f>IF(ISNA(VLOOKUP($C49,'COT Yukon Nov 25'!$A$17:$H$37,8,FALSE))=TRUE,"0",VLOOKUP($C49,'COT Yukon Nov 25'!$A$17:$H$37,8,FALSE))</f>
        <v>0</v>
      </c>
      <c r="M49" s="35">
        <f>IF(ISNA(VLOOKUP($C49,'CDN SS JAN 15'!$A$17:$H$31,8,FALSE))=TRUE,0,VLOOKUP($C49,'CDN SS JAN 15'!$A$17:$H$31,8,FALSE))</f>
        <v>0</v>
      </c>
      <c r="N49" s="35">
        <f>IF(ISNA(VLOOKUP($C49,'MUSKOKA TT SS JAN 21'!$A$17:$H$59,8,FALSE))=TRUE,0,VLOOKUP($C49,'MUSKOKA TT SS JAN 21'!$A$17:$H$59,8,FALSE))</f>
        <v>0</v>
      </c>
      <c r="O49" s="36">
        <f>IF(ISNA(VLOOKUP($C49,'MUSKOKA TT SS JAN 22'!$A$17:$H$58,8,FALSE))=TRUE,0,VLOOKUP($C49,'MUSKOKA TT SS JAN 22'!$A$17:$H$58,8,FALSE))</f>
        <v>0</v>
      </c>
      <c r="P49" s="36">
        <f>IF(ISNA(VLOOKUP($C49,'COT SS MSLM JAN 28'!$A$17:$H$71,8,FALSE))=TRUE,0,VLOOKUP($C49,'COT SS MSLM JAN 28'!$A$17:$H$71,8,FALSE))</f>
        <v>0</v>
      </c>
      <c r="Q49" s="35">
        <f>IF(ISNA(VLOOKUP($C49,'COT HP MSLM JAN 29'!$A$17:$H$74,8,FALSE))=TRUE,0,VLOOKUP($C49,'COT HP MSLM JAN 29'!$A$17:$H$74,8,FALSE))</f>
        <v>0</v>
      </c>
      <c r="R49" s="35">
        <f>IF(ISNA(VLOOKUP($C49,'Noram Aspen Feb 18 BA'!$A$17:$H$17,8,FALSE))=TRUE,0,VLOOKUP($C49,'Noram Aspen Feb 18 BA'!$A$17:$H$17,8,FALSE))</f>
        <v>0</v>
      </c>
      <c r="S49" s="35">
        <f>IF(ISNA(VLOOKUP($C49,'Noram Aspen Feb 16 SS'!$A$17:$H$23,8,FALSE))=TRUE,0,VLOOKUP($C49,'Noram Aspen Feb 16 SS'!$A$17:$H$23,8,FALSE))</f>
        <v>0</v>
      </c>
      <c r="T49" s="35">
        <f>IF(ISNA(VLOOKUP($C49,'SS Provincals MSLM Feb 24'!$A$17:$H$58,8,FALSE))=TRUE,0,VLOOKUP($C49,'SS Provincals MSLM Feb 24'!$A$17:$H$58,8,FALSE))</f>
        <v>307.50000000000006</v>
      </c>
      <c r="U49" s="35">
        <f>IF(ISNA(VLOOKUP($C49,'Noram SS COP SUN 26'!$A$17:$H$22,8,FALSE))=TRUE,0,VLOOKUP($C49,'Noram SS COP SUN 26'!$A$17:$H$22,8,FALSE))</f>
        <v>0</v>
      </c>
      <c r="V49" s="35">
        <f>IF(ISNA(VLOOKUP($C49,'Noram HP COP Fri 24'!$A$17:$H$33,8,FALSE))=TRUE,0,VLOOKUP($C49,'Noram HP COP Fri 24'!$A$17:$H$33,8,FALSE))</f>
        <v>0</v>
      </c>
      <c r="W49" s="35">
        <f>IF(ISNA(VLOOKUP($C49,'TT Provincials SS Feb 26'!$A$17:$H$80,8,FALSE))=TRUE,0,VLOOKUP($C49,'TT Provincials SS Feb 26'!$A$17:$H$80,8,FALSE))</f>
        <v>318.61233480176213</v>
      </c>
      <c r="X49" s="35">
        <f>IF(ISNA(VLOOKUP($C49,'MSLM NORAM MAR 4 SS'!$A$17:$H$38,8,FALSE))=TRUE,0,VLOOKUP($C49,'MSLM NORAM MAR 4 SS'!$A$17:$H$38,8,FALSE))</f>
        <v>0</v>
      </c>
      <c r="Y49" s="35">
        <f>IF(ISNA(VLOOKUP($C49,'COT HP Stoneham Mar 17'!$A$17:$H$33,8,FALSE))=TRUE,0,VLOOKUP($C49,'COT HP Stoneham Mar 17'!$A$17:$H$33,8,FALSE))</f>
        <v>0</v>
      </c>
      <c r="Z49" s="35">
        <f>IF(ISNA(VLOOKUP($C49,'COT SS MARCH 19'!$A$17:$H$47,8,FALSE))=TRUE,0,VLOOKUP($C49,'COT SS MARCH 19'!$A$17:$H$47,8,FALSE))</f>
        <v>0</v>
      </c>
      <c r="AA49" s="35">
        <f>IF(ISNA(VLOOKUP($C49,'StepUp Le Relais'!$A$17:$H$47,8,FALSE))=TRUE,0,VLOOKUP($C49,'StepUp Le Relais'!$A$17:$H$47,8,FALSE))</f>
        <v>0</v>
      </c>
      <c r="AB49" s="35">
        <f>IF(ISNA(VLOOKUP($C49,'SS JR NATS WHISTHLER APRIL 7'!$A$17:$H$47,8,FALSE))=TRUE,0,VLOOKUP($C49,'SS JR NATS WHISTHLER APRIL 7'!$A$17:$H$47,8,FALSE))</f>
        <v>0</v>
      </c>
      <c r="AC49" s="35">
        <f>IF(ISNA(VLOOKUP($C49,'JR NATS BA WHISTHLER APRIL 8'!$A$17:$H$47,8,FALSE))=TRUE,0,VLOOKUP($C49,'JR NATS BA WHISTHLER APRIL 8'!$A$17:$H$47,8,FALSE))</f>
        <v>0</v>
      </c>
      <c r="AD49" s="35">
        <f>IF(ISNA(VLOOKUP($C49,'JR NATS HP WHISTHLER APRIL 9'!$A$17:$H$47,8,FALSE))=TRUE,0,VLOOKUP($C49,'JR NATS HP WHISTHLER APRIL 9'!$A$17:$H$47,8,FALSE))</f>
        <v>0</v>
      </c>
    </row>
    <row r="50" spans="1:30" ht="15" customHeight="1">
      <c r="A50" s="276" t="s">
        <v>94</v>
      </c>
      <c r="B50" s="288" t="s">
        <v>207</v>
      </c>
      <c r="C50" s="134" t="s">
        <v>133</v>
      </c>
      <c r="D50" s="289"/>
      <c r="E50" s="278">
        <f t="shared" si="6"/>
        <v>45</v>
      </c>
      <c r="F50" s="32">
        <f t="shared" si="7"/>
        <v>45</v>
      </c>
      <c r="G50" s="33">
        <f t="shared" si="8"/>
        <v>271.07061503416855</v>
      </c>
      <c r="H50" s="33">
        <f t="shared" si="9"/>
        <v>267.5</v>
      </c>
      <c r="I50" s="33">
        <f t="shared" si="10"/>
        <v>62.995594713656395</v>
      </c>
      <c r="J50" s="32">
        <f t="shared" si="11"/>
        <v>601.56620974782493</v>
      </c>
      <c r="K50" s="34"/>
      <c r="L50" s="35" t="str">
        <f>IF(ISNA(VLOOKUP($C50,'COT Yukon Nov 25'!$A$17:$H$37,8,FALSE))=TRUE,"0",VLOOKUP($C50,'COT Yukon Nov 25'!$A$17:$H$37,8,FALSE))</f>
        <v>0</v>
      </c>
      <c r="M50" s="35">
        <f>IF(ISNA(VLOOKUP($C50,'CDN SS JAN 15'!$A$17:$H$31,8,FALSE))=TRUE,0,VLOOKUP($C50,'CDN SS JAN 15'!$A$17:$H$31,8,FALSE))</f>
        <v>0</v>
      </c>
      <c r="N50" s="35">
        <f>IF(ISNA(VLOOKUP($C50,'MUSKOKA TT SS JAN 21'!$A$17:$H$59,8,FALSE))=TRUE,0,VLOOKUP($C50,'MUSKOKA TT SS JAN 21'!$A$17:$H$59,8,FALSE))</f>
        <v>271.07061503416855</v>
      </c>
      <c r="O50" s="36">
        <f>IF(ISNA(VLOOKUP($C50,'MUSKOKA TT SS JAN 22'!$A$17:$H$58,8,FALSE))=TRUE,0,VLOOKUP($C50,'MUSKOKA TT SS JAN 22'!$A$17:$H$58,8,FALSE))</f>
        <v>31.322505800464036</v>
      </c>
      <c r="P50" s="36">
        <f>IF(ISNA(VLOOKUP($C50,'COT SS MSLM JAN 28'!$A$17:$H$71,8,FALSE))=TRUE,0,VLOOKUP($C50,'COT SS MSLM JAN 28'!$A$17:$H$71,8,FALSE))</f>
        <v>0</v>
      </c>
      <c r="Q50" s="35">
        <f>IF(ISNA(VLOOKUP($C50,'COT HP MSLM JAN 29'!$A$17:$H$74,8,FALSE))=TRUE,0,VLOOKUP($C50,'COT HP MSLM JAN 29'!$A$17:$H$74,8,FALSE))</f>
        <v>0</v>
      </c>
      <c r="R50" s="35">
        <f>IF(ISNA(VLOOKUP($C50,'Noram Aspen Feb 18 BA'!$A$17:$H$17,8,FALSE))=TRUE,0,VLOOKUP($C50,'Noram Aspen Feb 18 BA'!$A$17:$H$17,8,FALSE))</f>
        <v>0</v>
      </c>
      <c r="S50" s="35">
        <f>IF(ISNA(VLOOKUP($C50,'Noram Aspen Feb 16 SS'!$A$17:$H$23,8,FALSE))=TRUE,0,VLOOKUP($C50,'Noram Aspen Feb 16 SS'!$A$17:$H$23,8,FALSE))</f>
        <v>0</v>
      </c>
      <c r="T50" s="35">
        <f>IF(ISNA(VLOOKUP($C50,'SS Provincals MSLM Feb 24'!$A$17:$H$58,8,FALSE))=TRUE,0,VLOOKUP($C50,'SS Provincals MSLM Feb 24'!$A$17:$H$58,8,FALSE))</f>
        <v>267.5</v>
      </c>
      <c r="U50" s="35">
        <f>IF(ISNA(VLOOKUP($C50,'Noram SS COP SUN 26'!$A$17:$H$22,8,FALSE))=TRUE,0,VLOOKUP($C50,'Noram SS COP SUN 26'!$A$17:$H$22,8,FALSE))</f>
        <v>0</v>
      </c>
      <c r="V50" s="35">
        <f>IF(ISNA(VLOOKUP($C50,'Noram HP COP Fri 24'!$A$17:$H$33,8,FALSE))=TRUE,0,VLOOKUP($C50,'Noram HP COP Fri 24'!$A$17:$H$33,8,FALSE))</f>
        <v>0</v>
      </c>
      <c r="W50" s="35">
        <f>IF(ISNA(VLOOKUP($C50,'TT Provincials SS Feb 26'!$A$17:$H$80,8,FALSE))=TRUE,0,VLOOKUP($C50,'TT Provincials SS Feb 26'!$A$17:$H$80,8,FALSE))</f>
        <v>62.995594713656395</v>
      </c>
      <c r="X50" s="35">
        <f>IF(ISNA(VLOOKUP($C50,'MSLM NORAM MAR 4 SS'!$A$17:$H$38,8,FALSE))=TRUE,0,VLOOKUP($C50,'MSLM NORAM MAR 4 SS'!$A$17:$H$38,8,FALSE))</f>
        <v>0</v>
      </c>
      <c r="Y50" s="35">
        <f>IF(ISNA(VLOOKUP($C50,'COT HP Stoneham Mar 17'!$A$17:$H$33,8,FALSE))=TRUE,0,VLOOKUP($C50,'COT HP Stoneham Mar 17'!$A$17:$H$33,8,FALSE))</f>
        <v>0</v>
      </c>
      <c r="Z50" s="35">
        <f>IF(ISNA(VLOOKUP($C50,'COT SS MARCH 19'!$A$17:$H$47,8,FALSE))=TRUE,0,VLOOKUP($C50,'COT SS MARCH 19'!$A$17:$H$47,8,FALSE))</f>
        <v>0</v>
      </c>
      <c r="AA50" s="35">
        <f>IF(ISNA(VLOOKUP($C50,'StepUp Le Relais'!$A$17:$H$47,8,FALSE))=TRUE,0,VLOOKUP($C50,'StepUp Le Relais'!$A$17:$H$47,8,FALSE))</f>
        <v>0</v>
      </c>
      <c r="AB50" s="35">
        <f>IF(ISNA(VLOOKUP($C50,'SS JR NATS WHISTHLER APRIL 7'!$A$17:$H$47,8,FALSE))=TRUE,0,VLOOKUP($C50,'SS JR NATS WHISTHLER APRIL 7'!$A$17:$H$47,8,FALSE))</f>
        <v>0</v>
      </c>
      <c r="AC50" s="35">
        <f>IF(ISNA(VLOOKUP($C50,'JR NATS BA WHISTHLER APRIL 8'!$A$17:$H$47,8,FALSE))=TRUE,0,VLOOKUP($C50,'JR NATS BA WHISTHLER APRIL 8'!$A$17:$H$47,8,FALSE))</f>
        <v>0</v>
      </c>
      <c r="AD50" s="35">
        <f>IF(ISNA(VLOOKUP($C50,'JR NATS HP WHISTHLER APRIL 9'!$A$17:$H$47,8,FALSE))=TRUE,0,VLOOKUP($C50,'JR NATS HP WHISTHLER APRIL 9'!$A$17:$H$47,8,FALSE))</f>
        <v>0</v>
      </c>
    </row>
    <row r="51" spans="1:30" ht="15" customHeight="1">
      <c r="A51" s="278" t="s">
        <v>99</v>
      </c>
      <c r="B51" s="278" t="s">
        <v>71</v>
      </c>
      <c r="C51" s="277" t="s">
        <v>98</v>
      </c>
      <c r="D51" s="289"/>
      <c r="E51" s="278">
        <f t="shared" si="6"/>
        <v>46</v>
      </c>
      <c r="F51" s="32">
        <f t="shared" si="7"/>
        <v>46</v>
      </c>
      <c r="G51" s="33">
        <f t="shared" si="8"/>
        <v>357.30858468677496</v>
      </c>
      <c r="H51" s="33">
        <f t="shared" si="9"/>
        <v>178.81548974943053</v>
      </c>
      <c r="I51" s="33">
        <f t="shared" si="10"/>
        <v>0</v>
      </c>
      <c r="J51" s="32">
        <f t="shared" si="11"/>
        <v>536.12407443620555</v>
      </c>
      <c r="K51" s="34"/>
      <c r="L51" s="35" t="str">
        <f>IF(ISNA(VLOOKUP($C51,'COT Yukon Nov 25'!$A$17:$H$37,8,FALSE))=TRUE,"0",VLOOKUP($C51,'COT Yukon Nov 25'!$A$17:$H$37,8,FALSE))</f>
        <v>0</v>
      </c>
      <c r="M51" s="35">
        <f>IF(ISNA(VLOOKUP($C51,'CDN SS JAN 15'!$A$17:$H$31,8,FALSE))=TRUE,0,VLOOKUP($C51,'CDN SS JAN 15'!$A$17:$H$31,8,FALSE))</f>
        <v>0</v>
      </c>
      <c r="N51" s="35">
        <f>IF(ISNA(VLOOKUP($C51,'MUSKOKA TT SS JAN 21'!$A$17:$H$59,8,FALSE))=TRUE,0,VLOOKUP($C51,'MUSKOKA TT SS JAN 21'!$A$17:$H$59,8,FALSE))</f>
        <v>178.81548974943053</v>
      </c>
      <c r="O51" s="36">
        <f>IF(ISNA(VLOOKUP($C51,'MUSKOKA TT SS JAN 22'!$A$17:$H$58,8,FALSE))=TRUE,0,VLOOKUP($C51,'MUSKOKA TT SS JAN 22'!$A$17:$H$58,8,FALSE))</f>
        <v>357.30858468677496</v>
      </c>
      <c r="P51" s="36">
        <f>IF(ISNA(VLOOKUP($C51,'COT SS MSLM JAN 28'!$A$17:$H$71,8,FALSE))=TRUE,0,VLOOKUP($C51,'COT SS MSLM JAN 28'!$A$17:$H$71,8,FALSE))</f>
        <v>0</v>
      </c>
      <c r="Q51" s="35">
        <f>IF(ISNA(VLOOKUP($C51,'COT HP MSLM JAN 29'!$A$17:$H$74,8,FALSE))=TRUE,0,VLOOKUP($C51,'COT HP MSLM JAN 29'!$A$17:$H$74,8,FALSE))</f>
        <v>0</v>
      </c>
      <c r="R51" s="35">
        <f>IF(ISNA(VLOOKUP($C51,'Noram Aspen Feb 18 BA'!$A$17:$H$17,8,FALSE))=TRUE,0,VLOOKUP($C51,'Noram Aspen Feb 18 BA'!$A$17:$H$17,8,FALSE))</f>
        <v>0</v>
      </c>
      <c r="S51" s="35">
        <f>IF(ISNA(VLOOKUP($C51,'Noram Aspen Feb 16 SS'!$A$17:$H$23,8,FALSE))=TRUE,0,VLOOKUP($C51,'Noram Aspen Feb 16 SS'!$A$17:$H$23,8,FALSE))</f>
        <v>0</v>
      </c>
      <c r="T51" s="35">
        <f>IF(ISNA(VLOOKUP($C51,'SS Provincals MSLM Feb 24'!$A$17:$H$58,8,FALSE))=TRUE,0,VLOOKUP($C51,'SS Provincals MSLM Feb 24'!$A$17:$H$58,8,FALSE))</f>
        <v>0</v>
      </c>
      <c r="U51" s="35">
        <f>IF(ISNA(VLOOKUP($C51,'Noram SS COP SUN 26'!$A$17:$H$22,8,FALSE))=TRUE,0,VLOOKUP($C51,'Noram SS COP SUN 26'!$A$17:$H$22,8,FALSE))</f>
        <v>0</v>
      </c>
      <c r="V51" s="35">
        <f>IF(ISNA(VLOOKUP($C51,'Noram HP COP Fri 24'!$A$17:$H$33,8,FALSE))=TRUE,0,VLOOKUP($C51,'Noram HP COP Fri 24'!$A$17:$H$33,8,FALSE))</f>
        <v>0</v>
      </c>
      <c r="W51" s="35">
        <f>IF(ISNA(VLOOKUP($C51,'TT Provincials SS Feb 26'!$A$17:$H$80,8,FALSE))=TRUE,0,VLOOKUP($C51,'TT Provincials SS Feb 26'!$A$17:$H$80,8,FALSE))</f>
        <v>0</v>
      </c>
      <c r="X51" s="35">
        <f>IF(ISNA(VLOOKUP($C51,'MSLM NORAM MAR 4 SS'!$A$17:$H$38,8,FALSE))=TRUE,0,VLOOKUP($C51,'MSLM NORAM MAR 4 SS'!$A$17:$H$38,8,FALSE))</f>
        <v>0</v>
      </c>
      <c r="Y51" s="35">
        <f>IF(ISNA(VLOOKUP($C51,'COT HP Stoneham Mar 17'!$A$17:$H$33,8,FALSE))=TRUE,0,VLOOKUP($C51,'COT HP Stoneham Mar 17'!$A$17:$H$33,8,FALSE))</f>
        <v>0</v>
      </c>
      <c r="Z51" s="35">
        <f>IF(ISNA(VLOOKUP($C51,'COT SS MARCH 19'!$A$17:$H$47,8,FALSE))=TRUE,0,VLOOKUP($C51,'COT SS MARCH 19'!$A$17:$H$47,8,FALSE))</f>
        <v>0</v>
      </c>
      <c r="AA51" s="35">
        <f>IF(ISNA(VLOOKUP($C51,'StepUp Le Relais'!$A$17:$H$47,8,FALSE))=TRUE,0,VLOOKUP($C51,'StepUp Le Relais'!$A$17:$H$47,8,FALSE))</f>
        <v>0</v>
      </c>
      <c r="AB51" s="35">
        <f>IF(ISNA(VLOOKUP($C51,'SS JR NATS WHISTHLER APRIL 7'!$A$17:$H$47,8,FALSE))=TRUE,0,VLOOKUP($C51,'SS JR NATS WHISTHLER APRIL 7'!$A$17:$H$47,8,FALSE))</f>
        <v>0</v>
      </c>
      <c r="AC51" s="35">
        <f>IF(ISNA(VLOOKUP($C51,'JR NATS BA WHISTHLER APRIL 8'!$A$17:$H$47,8,FALSE))=TRUE,0,VLOOKUP($C51,'JR NATS BA WHISTHLER APRIL 8'!$A$17:$H$47,8,FALSE))</f>
        <v>0</v>
      </c>
      <c r="AD51" s="35">
        <f>IF(ISNA(VLOOKUP($C51,'JR NATS HP WHISTHLER APRIL 9'!$A$17:$H$47,8,FALSE))=TRUE,0,VLOOKUP($C51,'JR NATS HP WHISTHLER APRIL 9'!$A$17:$H$47,8,FALSE))</f>
        <v>0</v>
      </c>
    </row>
    <row r="52" spans="1:30" ht="15" customHeight="1">
      <c r="A52" s="278" t="s">
        <v>123</v>
      </c>
      <c r="B52" s="278" t="s">
        <v>80</v>
      </c>
      <c r="C52" s="388" t="s">
        <v>124</v>
      </c>
      <c r="D52" s="289"/>
      <c r="E52" s="278">
        <f t="shared" si="6"/>
        <v>47</v>
      </c>
      <c r="F52" s="32">
        <f t="shared" si="7"/>
        <v>47</v>
      </c>
      <c r="G52" s="33">
        <f t="shared" si="8"/>
        <v>225.05800464037119</v>
      </c>
      <c r="H52" s="33">
        <f t="shared" si="9"/>
        <v>211.25</v>
      </c>
      <c r="I52" s="33">
        <f t="shared" si="10"/>
        <v>48.974943052391801</v>
      </c>
      <c r="J52" s="32">
        <f t="shared" si="11"/>
        <v>485.282947692763</v>
      </c>
      <c r="K52" s="34"/>
      <c r="L52" s="35" t="str">
        <f>IF(ISNA(VLOOKUP($C52,'COT Yukon Nov 25'!$A$17:$H$37,8,FALSE))=TRUE,"0",VLOOKUP($C52,'COT Yukon Nov 25'!$A$17:$H$37,8,FALSE))</f>
        <v>0</v>
      </c>
      <c r="M52" s="35">
        <f>IF(ISNA(VLOOKUP($C52,'CDN SS JAN 15'!$A$17:$H$31,8,FALSE))=TRUE,0,VLOOKUP($C52,'CDN SS JAN 15'!$A$17:$H$31,8,FALSE))</f>
        <v>0</v>
      </c>
      <c r="N52" s="35">
        <f>IF(ISNA(VLOOKUP($C52,'MUSKOKA TT SS JAN 21'!$A$17:$H$59,8,FALSE))=TRUE,0,VLOOKUP($C52,'MUSKOKA TT SS JAN 21'!$A$17:$H$59,8,FALSE))</f>
        <v>48.974943052391801</v>
      </c>
      <c r="O52" s="36">
        <f>IF(ISNA(VLOOKUP($C52,'MUSKOKA TT SS JAN 22'!$A$17:$H$58,8,FALSE))=TRUE,0,VLOOKUP($C52,'MUSKOKA TT SS JAN 22'!$A$17:$H$58,8,FALSE))</f>
        <v>225.05800464037119</v>
      </c>
      <c r="P52" s="36">
        <f>IF(ISNA(VLOOKUP($C52,'COT SS MSLM JAN 28'!$A$17:$H$71,8,FALSE))=TRUE,0,VLOOKUP($C52,'COT SS MSLM JAN 28'!$A$17:$H$71,8,FALSE))</f>
        <v>0</v>
      </c>
      <c r="Q52" s="35">
        <f>IF(ISNA(VLOOKUP($C52,'COT HP MSLM JAN 29'!$A$17:$H$74,8,FALSE))=TRUE,0,VLOOKUP($C52,'COT HP MSLM JAN 29'!$A$17:$H$74,8,FALSE))</f>
        <v>0</v>
      </c>
      <c r="R52" s="35">
        <f>IF(ISNA(VLOOKUP($C52,'Noram Aspen Feb 18 BA'!$A$17:$H$17,8,FALSE))=TRUE,0,VLOOKUP($C52,'Noram Aspen Feb 18 BA'!$A$17:$H$17,8,FALSE))</f>
        <v>0</v>
      </c>
      <c r="S52" s="35">
        <f>IF(ISNA(VLOOKUP($C52,'Noram Aspen Feb 16 SS'!$A$17:$H$23,8,FALSE))=TRUE,0,VLOOKUP($C52,'Noram Aspen Feb 16 SS'!$A$17:$H$23,8,FALSE))</f>
        <v>0</v>
      </c>
      <c r="T52" s="35">
        <f>IF(ISNA(VLOOKUP($C52,'SS Provincals MSLM Feb 24'!$A$17:$H$58,8,FALSE))=TRUE,0,VLOOKUP($C52,'SS Provincals MSLM Feb 24'!$A$17:$H$58,8,FALSE))</f>
        <v>211.25</v>
      </c>
      <c r="U52" s="35">
        <f>IF(ISNA(VLOOKUP($C52,'Noram SS COP SUN 26'!$A$17:$H$22,8,FALSE))=TRUE,0,VLOOKUP($C52,'Noram SS COP SUN 26'!$A$17:$H$22,8,FALSE))</f>
        <v>0</v>
      </c>
      <c r="V52" s="35">
        <f>IF(ISNA(VLOOKUP($C52,'Noram HP COP Fri 24'!$A$17:$H$33,8,FALSE))=TRUE,0,VLOOKUP($C52,'Noram HP COP Fri 24'!$A$17:$H$33,8,FALSE))</f>
        <v>0</v>
      </c>
      <c r="W52" s="35">
        <f>IF(ISNA(VLOOKUP($C52,'TT Provincials SS Feb 26'!$A$17:$H$80,8,FALSE))=TRUE,0,VLOOKUP($C52,'TT Provincials SS Feb 26'!$A$17:$H$80,8,FALSE))</f>
        <v>0</v>
      </c>
      <c r="X52" s="35">
        <f>IF(ISNA(VLOOKUP($C52,'MSLM NORAM MAR 4 SS'!$A$17:$H$38,8,FALSE))=TRUE,0,VLOOKUP($C52,'MSLM NORAM MAR 4 SS'!$A$17:$H$38,8,FALSE))</f>
        <v>0</v>
      </c>
      <c r="Y52" s="35">
        <f>IF(ISNA(VLOOKUP($C52,'COT HP Stoneham Mar 17'!$A$17:$H$33,8,FALSE))=TRUE,0,VLOOKUP($C52,'COT HP Stoneham Mar 17'!$A$17:$H$33,8,FALSE))</f>
        <v>0</v>
      </c>
      <c r="Z52" s="35">
        <f>IF(ISNA(VLOOKUP($C52,'COT SS MARCH 19'!$A$17:$H$47,8,FALSE))=TRUE,0,VLOOKUP($C52,'COT SS MARCH 19'!$A$17:$H$47,8,FALSE))</f>
        <v>0</v>
      </c>
      <c r="AA52" s="35">
        <f>IF(ISNA(VLOOKUP($C52,'StepUp Le Relais'!$A$17:$H$47,8,FALSE))=TRUE,0,VLOOKUP($C52,'StepUp Le Relais'!$A$17:$H$47,8,FALSE))</f>
        <v>0</v>
      </c>
      <c r="AB52" s="35">
        <f>IF(ISNA(VLOOKUP($C52,'SS JR NATS WHISTHLER APRIL 7'!$A$17:$H$47,8,FALSE))=TRUE,0,VLOOKUP($C52,'SS JR NATS WHISTHLER APRIL 7'!$A$17:$H$47,8,FALSE))</f>
        <v>0</v>
      </c>
      <c r="AC52" s="35">
        <f>IF(ISNA(VLOOKUP($C52,'JR NATS BA WHISTHLER APRIL 8'!$A$17:$H$47,8,FALSE))=TRUE,0,VLOOKUP($C52,'JR NATS BA WHISTHLER APRIL 8'!$A$17:$H$47,8,FALSE))</f>
        <v>0</v>
      </c>
      <c r="AD52" s="35">
        <f>IF(ISNA(VLOOKUP($C52,'JR NATS HP WHISTHLER APRIL 9'!$A$17:$H$47,8,FALSE))=TRUE,0,VLOOKUP($C52,'JR NATS HP WHISTHLER APRIL 9'!$A$17:$H$47,8,FALSE))</f>
        <v>0</v>
      </c>
    </row>
    <row r="53" spans="1:30" ht="15" customHeight="1">
      <c r="A53" s="276" t="s">
        <v>94</v>
      </c>
      <c r="B53" s="278" t="s">
        <v>71</v>
      </c>
      <c r="C53" s="171" t="s">
        <v>95</v>
      </c>
      <c r="D53" s="289"/>
      <c r="E53" s="278">
        <f t="shared" si="6"/>
        <v>48</v>
      </c>
      <c r="F53" s="32">
        <f t="shared" si="7"/>
        <v>48</v>
      </c>
      <c r="G53" s="33">
        <f t="shared" si="8"/>
        <v>329.15717539863329</v>
      </c>
      <c r="H53" s="33">
        <f t="shared" si="9"/>
        <v>155</v>
      </c>
      <c r="I53" s="33">
        <f t="shared" si="10"/>
        <v>0</v>
      </c>
      <c r="J53" s="32">
        <f t="shared" si="11"/>
        <v>484.15717539863329</v>
      </c>
      <c r="K53" s="34"/>
      <c r="L53" s="35" t="str">
        <f>IF(ISNA(VLOOKUP($C53,'COT Yukon Nov 25'!$A$17:$H$37,8,FALSE))=TRUE,"0",VLOOKUP($C53,'COT Yukon Nov 25'!$A$17:$H$37,8,FALSE))</f>
        <v>0</v>
      </c>
      <c r="M53" s="35">
        <f>IF(ISNA(VLOOKUP($C53,'CDN SS JAN 15'!$A$17:$H$31,8,FALSE))=TRUE,0,VLOOKUP($C53,'CDN SS JAN 15'!$A$17:$H$31,8,FALSE))</f>
        <v>0</v>
      </c>
      <c r="N53" s="35">
        <f>IF(ISNA(VLOOKUP($C53,'MUSKOKA TT SS JAN 21'!$A$17:$H$59,8,FALSE))=TRUE,0,VLOOKUP($C53,'MUSKOKA TT SS JAN 21'!$A$17:$H$59,8,FALSE))</f>
        <v>329.15717539863329</v>
      </c>
      <c r="O53" s="36">
        <f>IF(ISNA(VLOOKUP($C53,'MUSKOKA TT SS JAN 22'!$A$17:$H$58,8,FALSE))=TRUE,0,VLOOKUP($C53,'MUSKOKA TT SS JAN 22'!$A$17:$H$58,8,FALSE))</f>
        <v>0</v>
      </c>
      <c r="P53" s="36">
        <f>IF(ISNA(VLOOKUP($C53,'COT SS MSLM JAN 28'!$A$17:$H$71,8,FALSE))=TRUE,0,VLOOKUP($C53,'COT SS MSLM JAN 28'!$A$17:$H$71,8,FALSE))</f>
        <v>0</v>
      </c>
      <c r="Q53" s="35">
        <f>IF(ISNA(VLOOKUP($C53,'COT HP MSLM JAN 29'!$A$17:$H$74,8,FALSE))=TRUE,0,VLOOKUP($C53,'COT HP MSLM JAN 29'!$A$17:$H$74,8,FALSE))</f>
        <v>0</v>
      </c>
      <c r="R53" s="35">
        <f>IF(ISNA(VLOOKUP($C53,'Noram Aspen Feb 18 BA'!$A$17:$H$17,8,FALSE))=TRUE,0,VLOOKUP($C53,'Noram Aspen Feb 18 BA'!$A$17:$H$17,8,FALSE))</f>
        <v>0</v>
      </c>
      <c r="S53" s="35">
        <f>IF(ISNA(VLOOKUP($C53,'Noram Aspen Feb 16 SS'!$A$17:$H$23,8,FALSE))=TRUE,0,VLOOKUP($C53,'Noram Aspen Feb 16 SS'!$A$17:$H$23,8,FALSE))</f>
        <v>0</v>
      </c>
      <c r="T53" s="35">
        <f>IF(ISNA(VLOOKUP($C53,'SS Provincals MSLM Feb 24'!$A$17:$H$58,8,FALSE))=TRUE,0,VLOOKUP($C53,'SS Provincals MSLM Feb 24'!$A$17:$H$58,8,FALSE))</f>
        <v>155</v>
      </c>
      <c r="U53" s="35">
        <f>IF(ISNA(VLOOKUP($C53,'Noram SS COP SUN 26'!$A$17:$H$22,8,FALSE))=TRUE,0,VLOOKUP($C53,'Noram SS COP SUN 26'!$A$17:$H$22,8,FALSE))</f>
        <v>0</v>
      </c>
      <c r="V53" s="35">
        <f>IF(ISNA(VLOOKUP($C53,'Noram HP COP Fri 24'!$A$17:$H$33,8,FALSE))=TRUE,0,VLOOKUP($C53,'Noram HP COP Fri 24'!$A$17:$H$33,8,FALSE))</f>
        <v>0</v>
      </c>
      <c r="W53" s="35">
        <f>IF(ISNA(VLOOKUP($C53,'TT Provincials SS Feb 26'!$A$17:$H$80,8,FALSE))=TRUE,0,VLOOKUP($C53,'TT Provincials SS Feb 26'!$A$17:$H$80,8,FALSE))</f>
        <v>0</v>
      </c>
      <c r="X53" s="35">
        <f>IF(ISNA(VLOOKUP($C53,'MSLM NORAM MAR 4 SS'!$A$17:$H$38,8,FALSE))=TRUE,0,VLOOKUP($C53,'MSLM NORAM MAR 4 SS'!$A$17:$H$38,8,FALSE))</f>
        <v>0</v>
      </c>
      <c r="Y53" s="35">
        <f>IF(ISNA(VLOOKUP($C53,'COT HP Stoneham Mar 17'!$A$17:$H$33,8,FALSE))=TRUE,0,VLOOKUP($C53,'COT HP Stoneham Mar 17'!$A$17:$H$33,8,FALSE))</f>
        <v>0</v>
      </c>
      <c r="Z53" s="35">
        <f>IF(ISNA(VLOOKUP($C53,'COT SS MARCH 19'!$A$17:$H$47,8,FALSE))=TRUE,0,VLOOKUP($C53,'COT SS MARCH 19'!$A$17:$H$47,8,FALSE))</f>
        <v>0</v>
      </c>
      <c r="AA53" s="35">
        <f>IF(ISNA(VLOOKUP($C53,'StepUp Le Relais'!$A$17:$H$47,8,FALSE))=TRUE,0,VLOOKUP($C53,'StepUp Le Relais'!$A$17:$H$47,8,FALSE))</f>
        <v>0</v>
      </c>
      <c r="AB53" s="35">
        <f>IF(ISNA(VLOOKUP($C53,'SS JR NATS WHISTHLER APRIL 7'!$A$17:$H$47,8,FALSE))=TRUE,0,VLOOKUP($C53,'SS JR NATS WHISTHLER APRIL 7'!$A$17:$H$47,8,FALSE))</f>
        <v>0</v>
      </c>
      <c r="AC53" s="35">
        <f>IF(ISNA(VLOOKUP($C53,'JR NATS BA WHISTHLER APRIL 8'!$A$17:$H$47,8,FALSE))=TRUE,0,VLOOKUP($C53,'JR NATS BA WHISTHLER APRIL 8'!$A$17:$H$47,8,FALSE))</f>
        <v>0</v>
      </c>
      <c r="AD53" s="35">
        <f>IF(ISNA(VLOOKUP($C53,'JR NATS HP WHISTHLER APRIL 9'!$A$17:$H$47,8,FALSE))=TRUE,0,VLOOKUP($C53,'JR NATS HP WHISTHLER APRIL 9'!$A$17:$H$47,8,FALSE))</f>
        <v>0</v>
      </c>
    </row>
    <row r="54" spans="1:30" ht="15" customHeight="1">
      <c r="A54" s="276" t="s">
        <v>157</v>
      </c>
      <c r="B54" s="276" t="s">
        <v>62</v>
      </c>
      <c r="C54" s="286" t="s">
        <v>158</v>
      </c>
      <c r="D54" s="289"/>
      <c r="E54" s="278">
        <f t="shared" si="6"/>
        <v>49</v>
      </c>
      <c r="F54" s="32">
        <f t="shared" si="7"/>
        <v>49</v>
      </c>
      <c r="G54" s="33">
        <f t="shared" si="8"/>
        <v>280</v>
      </c>
      <c r="H54" s="33">
        <f t="shared" si="9"/>
        <v>197.46696035242294</v>
      </c>
      <c r="I54" s="33">
        <f t="shared" si="10"/>
        <v>0</v>
      </c>
      <c r="J54" s="32">
        <f t="shared" si="11"/>
        <v>477.46696035242292</v>
      </c>
      <c r="K54" s="34"/>
      <c r="L54" s="35" t="str">
        <f>IF(ISNA(VLOOKUP($C54,'COT Yukon Nov 25'!$A$17:$H$37,8,FALSE))=TRUE,"0",VLOOKUP($C54,'COT Yukon Nov 25'!$A$17:$H$37,8,FALSE))</f>
        <v>0</v>
      </c>
      <c r="M54" s="35">
        <f>IF(ISNA(VLOOKUP($C54,'CDN SS JAN 15'!$A$17:$H$31,8,FALSE))=TRUE,0,VLOOKUP($C54,'CDN SS JAN 15'!$A$17:$H$31,8,FALSE))</f>
        <v>0</v>
      </c>
      <c r="N54" s="35">
        <f>IF(ISNA(VLOOKUP($C54,'MUSKOKA TT SS JAN 21'!$A$17:$H$59,8,FALSE))=TRUE,0,VLOOKUP($C54,'MUSKOKA TT SS JAN 21'!$A$17:$H$59,8,FALSE))</f>
        <v>0</v>
      </c>
      <c r="O54" s="36">
        <f>IF(ISNA(VLOOKUP($C54,'MUSKOKA TT SS JAN 22'!$A$17:$H$58,8,FALSE))=TRUE,0,VLOOKUP($C54,'MUSKOKA TT SS JAN 22'!$A$17:$H$58,8,FALSE))</f>
        <v>0</v>
      </c>
      <c r="P54" s="36">
        <f>IF(ISNA(VLOOKUP($C54,'COT SS MSLM JAN 28'!$A$17:$H$71,8,FALSE))=TRUE,0,VLOOKUP($C54,'COT SS MSLM JAN 28'!$A$17:$H$71,8,FALSE))</f>
        <v>0</v>
      </c>
      <c r="Q54" s="35">
        <f>IF(ISNA(VLOOKUP($C54,'COT HP MSLM JAN 29'!$A$17:$H$74,8,FALSE))=TRUE,0,VLOOKUP($C54,'COT HP MSLM JAN 29'!$A$17:$H$74,8,FALSE))</f>
        <v>0</v>
      </c>
      <c r="R54" s="35">
        <f>IF(ISNA(VLOOKUP($C54,'Noram Aspen Feb 18 BA'!$A$17:$H$17,8,FALSE))=TRUE,0,VLOOKUP($C54,'Noram Aspen Feb 18 BA'!$A$17:$H$17,8,FALSE))</f>
        <v>0</v>
      </c>
      <c r="S54" s="35">
        <f>IF(ISNA(VLOOKUP($C54,'Noram Aspen Feb 16 SS'!$A$17:$H$23,8,FALSE))=TRUE,0,VLOOKUP($C54,'Noram Aspen Feb 16 SS'!$A$17:$H$23,8,FALSE))</f>
        <v>0</v>
      </c>
      <c r="T54" s="35">
        <f>IF(ISNA(VLOOKUP($C54,'SS Provincals MSLM Feb 24'!$A$17:$H$58,8,FALSE))=TRUE,0,VLOOKUP($C54,'SS Provincals MSLM Feb 24'!$A$17:$H$58,8,FALSE))</f>
        <v>280</v>
      </c>
      <c r="U54" s="35">
        <f>IF(ISNA(VLOOKUP($C54,'Noram SS COP SUN 26'!$A$17:$H$22,8,FALSE))=TRUE,0,VLOOKUP($C54,'Noram SS COP SUN 26'!$A$17:$H$22,8,FALSE))</f>
        <v>0</v>
      </c>
      <c r="V54" s="35">
        <f>IF(ISNA(VLOOKUP($C54,'Noram HP COP Fri 24'!$A$17:$H$33,8,FALSE))=TRUE,0,VLOOKUP($C54,'Noram HP COP Fri 24'!$A$17:$H$33,8,FALSE))</f>
        <v>0</v>
      </c>
      <c r="W54" s="35">
        <f>IF(ISNA(VLOOKUP($C54,'TT Provincials SS Feb 26'!$A$17:$H$80,8,FALSE))=TRUE,0,VLOOKUP($C54,'TT Provincials SS Feb 26'!$A$17:$H$80,8,FALSE))</f>
        <v>197.46696035242294</v>
      </c>
      <c r="X54" s="35">
        <f>IF(ISNA(VLOOKUP($C54,'MSLM NORAM MAR 4 SS'!$A$17:$H$38,8,FALSE))=TRUE,0,VLOOKUP($C54,'MSLM NORAM MAR 4 SS'!$A$17:$H$38,8,FALSE))</f>
        <v>0</v>
      </c>
      <c r="Y54" s="35">
        <f>IF(ISNA(VLOOKUP($C54,'COT HP Stoneham Mar 17'!$A$17:$H$33,8,FALSE))=TRUE,0,VLOOKUP($C54,'COT HP Stoneham Mar 17'!$A$17:$H$33,8,FALSE))</f>
        <v>0</v>
      </c>
      <c r="Z54" s="35">
        <f>IF(ISNA(VLOOKUP($C54,'COT SS MARCH 19'!$A$17:$H$47,8,FALSE))=TRUE,0,VLOOKUP($C54,'COT SS MARCH 19'!$A$17:$H$47,8,FALSE))</f>
        <v>0</v>
      </c>
      <c r="AA54" s="35">
        <f>IF(ISNA(VLOOKUP($C54,'StepUp Le Relais'!$A$17:$H$47,8,FALSE))=TRUE,0,VLOOKUP($C54,'StepUp Le Relais'!$A$17:$H$47,8,FALSE))</f>
        <v>0</v>
      </c>
      <c r="AB54" s="35">
        <f>IF(ISNA(VLOOKUP($C54,'SS JR NATS WHISTHLER APRIL 7'!$A$17:$H$47,8,FALSE))=TRUE,0,VLOOKUP($C54,'SS JR NATS WHISTHLER APRIL 7'!$A$17:$H$47,8,FALSE))</f>
        <v>0</v>
      </c>
      <c r="AC54" s="35">
        <f>IF(ISNA(VLOOKUP($C54,'JR NATS BA WHISTHLER APRIL 8'!$A$17:$H$47,8,FALSE))=TRUE,0,VLOOKUP($C54,'JR NATS BA WHISTHLER APRIL 8'!$A$17:$H$47,8,FALSE))</f>
        <v>0</v>
      </c>
      <c r="AD54" s="35">
        <f>IF(ISNA(VLOOKUP($C54,'JR NATS HP WHISTHLER APRIL 9'!$A$17:$H$47,8,FALSE))=TRUE,0,VLOOKUP($C54,'JR NATS HP WHISTHLER APRIL 9'!$A$17:$H$47,8,FALSE))</f>
        <v>0</v>
      </c>
    </row>
    <row r="55" spans="1:30" ht="15" customHeight="1">
      <c r="A55" s="276" t="s">
        <v>99</v>
      </c>
      <c r="B55" s="276" t="s">
        <v>80</v>
      </c>
      <c r="C55" s="279" t="s">
        <v>129</v>
      </c>
      <c r="D55" s="289"/>
      <c r="E55" s="278">
        <f t="shared" si="6"/>
        <v>50</v>
      </c>
      <c r="F55" s="32">
        <f t="shared" si="7"/>
        <v>50</v>
      </c>
      <c r="G55" s="33">
        <f t="shared" si="8"/>
        <v>261.95899772209566</v>
      </c>
      <c r="H55" s="33">
        <f t="shared" si="9"/>
        <v>193.73549883990717</v>
      </c>
      <c r="I55" s="33">
        <f t="shared" si="10"/>
        <v>0</v>
      </c>
      <c r="J55" s="32">
        <f t="shared" si="11"/>
        <v>455.69449656200283</v>
      </c>
      <c r="K55" s="34"/>
      <c r="L55" s="35" t="str">
        <f>IF(ISNA(VLOOKUP($C55,'COT Yukon Nov 25'!$A$17:$H$37,8,FALSE))=TRUE,"0",VLOOKUP($C55,'COT Yukon Nov 25'!$A$17:$H$37,8,FALSE))</f>
        <v>0</v>
      </c>
      <c r="M55" s="35">
        <f>IF(ISNA(VLOOKUP($C55,'CDN SS JAN 15'!$A$17:$H$31,8,FALSE))=TRUE,0,VLOOKUP($C55,'CDN SS JAN 15'!$A$17:$H$31,8,FALSE))</f>
        <v>0</v>
      </c>
      <c r="N55" s="35">
        <f>IF(ISNA(VLOOKUP($C55,'MUSKOKA TT SS JAN 21'!$A$17:$H$59,8,FALSE))=TRUE,0,VLOOKUP($C55,'MUSKOKA TT SS JAN 21'!$A$17:$H$59,8,FALSE))</f>
        <v>261.95899772209566</v>
      </c>
      <c r="O55" s="36">
        <f>IF(ISNA(VLOOKUP($C55,'MUSKOKA TT SS JAN 22'!$A$17:$H$58,8,FALSE))=TRUE,0,VLOOKUP($C55,'MUSKOKA TT SS JAN 22'!$A$17:$H$58,8,FALSE))</f>
        <v>193.73549883990717</v>
      </c>
      <c r="P55" s="36">
        <f>IF(ISNA(VLOOKUP($C55,'COT SS MSLM JAN 28'!$A$17:$H$72,8,FALSE))=TRUE,0,VLOOKUP($C55,'COT SS MSLM JAN 28'!$A$17:$H$72,8,FALSE))</f>
        <v>0</v>
      </c>
      <c r="Q55" s="35">
        <f>IF(ISNA(VLOOKUP($C55,'COT HP MSLM JAN 29'!$A$17:$H$74,8,FALSE))=TRUE,0,VLOOKUP($C55,'COT HP MSLM JAN 29'!$A$17:$H$74,8,FALSE))</f>
        <v>0</v>
      </c>
      <c r="R55" s="35">
        <f>IF(ISNA(VLOOKUP($C55,'Noram Aspen Feb 18 BA'!$A$17:$H$17,8,FALSE))=TRUE,0,VLOOKUP($C55,'Noram Aspen Feb 18 BA'!$A$17:$H$17,8,FALSE))</f>
        <v>0</v>
      </c>
      <c r="S55" s="35">
        <f>IF(ISNA(VLOOKUP($C55,'Noram Aspen Feb 16 SS'!$A$17:$H$23,8,FALSE))=TRUE,0,VLOOKUP($C55,'Noram Aspen Feb 16 SS'!$A$17:$H$23,8,FALSE))</f>
        <v>0</v>
      </c>
      <c r="T55" s="35">
        <f>IF(ISNA(VLOOKUP($C55,'SS Provincals MSLM Feb 24'!$A$17:$H$58,8,FALSE))=TRUE,0,VLOOKUP($C55,'SS Provincals MSLM Feb 24'!$A$17:$H$58,8,FALSE))</f>
        <v>0</v>
      </c>
      <c r="U55" s="35">
        <f>IF(ISNA(VLOOKUP($C55,'Noram SS COP SUN 26'!$A$17:$H$22,8,FALSE))=TRUE,0,VLOOKUP($C55,'Noram SS COP SUN 26'!$A$17:$H$22,8,FALSE))</f>
        <v>0</v>
      </c>
      <c r="V55" s="35">
        <f>IF(ISNA(VLOOKUP($C55,'Noram HP COP Fri 24'!$A$17:$H$33,8,FALSE))=TRUE,0,VLOOKUP($C55,'Noram HP COP Fri 24'!$A$17:$H$33,8,FALSE))</f>
        <v>0</v>
      </c>
      <c r="W55" s="35">
        <f>IF(ISNA(VLOOKUP($C55,'TT Provincials SS Feb 26'!$A$17:$H$80,8,FALSE))=TRUE,0,VLOOKUP($C55,'TT Provincials SS Feb 26'!$A$17:$H$80,8,FALSE))</f>
        <v>0</v>
      </c>
      <c r="X55" s="35">
        <f>IF(ISNA(VLOOKUP($C55,'MSLM NORAM MAR 4 SS'!$A$17:$H$38,8,FALSE))=TRUE,0,VLOOKUP($C55,'MSLM NORAM MAR 4 SS'!$A$17:$H$38,8,FALSE))</f>
        <v>0</v>
      </c>
      <c r="Y55" s="35">
        <f>IF(ISNA(VLOOKUP($C55,'COT HP Stoneham Mar 17'!$A$17:$H$33,8,FALSE))=TRUE,0,VLOOKUP($C55,'COT HP Stoneham Mar 17'!$A$17:$H$33,8,FALSE))</f>
        <v>0</v>
      </c>
      <c r="Z55" s="35">
        <f>IF(ISNA(VLOOKUP($C55,'COT SS MARCH 19'!$A$17:$H$47,8,FALSE))=TRUE,0,VLOOKUP($C55,'COT SS MARCH 19'!$A$17:$H$47,8,FALSE))</f>
        <v>0</v>
      </c>
      <c r="AA55" s="35">
        <f>IF(ISNA(VLOOKUP($C55,'StepUp Le Relais'!$A$17:$H$47,8,FALSE))=TRUE,0,VLOOKUP($C55,'StepUp Le Relais'!$A$17:$H$47,8,FALSE))</f>
        <v>0</v>
      </c>
      <c r="AB55" s="35">
        <f>IF(ISNA(VLOOKUP($C55,'SS JR NATS WHISTHLER APRIL 7'!$A$17:$H$47,8,FALSE))=TRUE,0,VLOOKUP($C55,'SS JR NATS WHISTHLER APRIL 7'!$A$17:$H$47,8,FALSE))</f>
        <v>0</v>
      </c>
      <c r="AC55" s="35">
        <f>IF(ISNA(VLOOKUP($C55,'JR NATS BA WHISTHLER APRIL 8'!$A$17:$H$47,8,FALSE))=TRUE,0,VLOOKUP($C55,'JR NATS BA WHISTHLER APRIL 8'!$A$17:$H$47,8,FALSE))</f>
        <v>0</v>
      </c>
      <c r="AD55" s="35">
        <f>IF(ISNA(VLOOKUP($C55,'JR NATS HP WHISTHLER APRIL 9'!$A$17:$H$47,8,FALSE))=TRUE,0,VLOOKUP($C55,'JR NATS HP WHISTHLER APRIL 9'!$A$17:$H$47,8,FALSE))</f>
        <v>0</v>
      </c>
    </row>
    <row r="56" spans="1:30" ht="15" customHeight="1">
      <c r="A56" s="278" t="s">
        <v>165</v>
      </c>
      <c r="B56" s="278" t="s">
        <v>79</v>
      </c>
      <c r="C56" s="280" t="s">
        <v>164</v>
      </c>
      <c r="D56" s="289"/>
      <c r="E56" s="278">
        <f t="shared" si="6"/>
        <v>51</v>
      </c>
      <c r="F56" s="32">
        <f t="shared" si="7"/>
        <v>51</v>
      </c>
      <c r="G56" s="33">
        <f t="shared" si="8"/>
        <v>265.30837004405288</v>
      </c>
      <c r="H56" s="33">
        <f t="shared" si="9"/>
        <v>146.25</v>
      </c>
      <c r="I56" s="33">
        <f t="shared" si="10"/>
        <v>0</v>
      </c>
      <c r="J56" s="32">
        <f t="shared" si="11"/>
        <v>411.55837004405288</v>
      </c>
      <c r="K56" s="34"/>
      <c r="L56" s="35" t="str">
        <f>IF(ISNA(VLOOKUP($C56,'COT Yukon Nov 25'!$A$17:$H$37,8,FALSE))=TRUE,"0",VLOOKUP($C56,'COT Yukon Nov 25'!$A$17:$H$37,8,FALSE))</f>
        <v>0</v>
      </c>
      <c r="M56" s="35">
        <f>IF(ISNA(VLOOKUP($C56,'CDN SS JAN 15'!$A$17:$H$31,8,FALSE))=TRUE,0,VLOOKUP($C56,'CDN SS JAN 15'!$A$17:$H$31,8,FALSE))</f>
        <v>0</v>
      </c>
      <c r="N56" s="35">
        <f>IF(ISNA(VLOOKUP($C56,'MUSKOKA TT SS JAN 21'!$A$17:$H$59,8,FALSE))=TRUE,0,VLOOKUP($C56,'MUSKOKA TT SS JAN 21'!$A$17:$H$59,8,FALSE))</f>
        <v>0</v>
      </c>
      <c r="O56" s="36">
        <f>IF(ISNA(VLOOKUP($C56,'MUSKOKA TT SS JAN 22'!$A$17:$H$58,8,FALSE))=TRUE,0,VLOOKUP($C56,'MUSKOKA TT SS JAN 22'!$A$17:$H$58,8,FALSE))</f>
        <v>0</v>
      </c>
      <c r="P56" s="36">
        <f>IF(ISNA(VLOOKUP($C56,'COT SS MSLM JAN 28'!$A$17:$H$71,8,FALSE))=TRUE,0,VLOOKUP($C56,'COT SS MSLM JAN 28'!$A$17:$H$71,8,FALSE))</f>
        <v>0</v>
      </c>
      <c r="Q56" s="35">
        <f>IF(ISNA(VLOOKUP($C56,'COT HP MSLM JAN 29'!$A$17:$H$74,8,FALSE))=TRUE,0,VLOOKUP($C56,'COT HP MSLM JAN 29'!$A$17:$H$74,8,FALSE))</f>
        <v>0</v>
      </c>
      <c r="R56" s="35">
        <f>IF(ISNA(VLOOKUP($C56,'Noram Aspen Feb 18 BA'!$A$17:$H$17,8,FALSE))=TRUE,0,VLOOKUP($C56,'Noram Aspen Feb 18 BA'!$A$17:$H$17,8,FALSE))</f>
        <v>0</v>
      </c>
      <c r="S56" s="35">
        <f>IF(ISNA(VLOOKUP($C56,'Noram Aspen Feb 16 SS'!$A$17:$H$23,8,FALSE))=TRUE,0,VLOOKUP($C56,'Noram Aspen Feb 16 SS'!$A$17:$H$23,8,FALSE))</f>
        <v>0</v>
      </c>
      <c r="T56" s="35">
        <f>IF(ISNA(VLOOKUP($C56,'SS Provincals MSLM Feb 24'!$A$17:$H$58,8,FALSE))=TRUE,0,VLOOKUP($C56,'SS Provincals MSLM Feb 24'!$A$17:$H$58,8,FALSE))</f>
        <v>146.25</v>
      </c>
      <c r="U56" s="35">
        <f>IF(ISNA(VLOOKUP($C56,'Noram SS COP SUN 26'!$A$17:$H$22,8,FALSE))=TRUE,0,VLOOKUP($C56,'Noram SS COP SUN 26'!$A$17:$H$22,8,FALSE))</f>
        <v>0</v>
      </c>
      <c r="V56" s="35">
        <f>IF(ISNA(VLOOKUP($C56,'Noram HP COP Fri 24'!$A$17:$H$33,8,FALSE))=TRUE,0,VLOOKUP($C56,'Noram HP COP Fri 24'!$A$17:$H$33,8,FALSE))</f>
        <v>0</v>
      </c>
      <c r="W56" s="35">
        <f>IF(ISNA(VLOOKUP($C56,'TT Provincials SS Feb 26'!$A$17:$H$80,8,FALSE))=TRUE,0,VLOOKUP($C56,'TT Provincials SS Feb 26'!$A$17:$H$80,8,FALSE))</f>
        <v>265.30837004405288</v>
      </c>
      <c r="X56" s="35">
        <f>IF(ISNA(VLOOKUP($C56,'MSLM NORAM MAR 4 SS'!$A$17:$H$38,8,FALSE))=TRUE,0,VLOOKUP($C56,'MSLM NORAM MAR 4 SS'!$A$17:$H$38,8,FALSE))</f>
        <v>0</v>
      </c>
      <c r="Y56" s="35">
        <f>IF(ISNA(VLOOKUP($C56,'COT HP Stoneham Mar 17'!$A$17:$H$33,8,FALSE))=TRUE,0,VLOOKUP($C56,'COT HP Stoneham Mar 17'!$A$17:$H$33,8,FALSE))</f>
        <v>0</v>
      </c>
      <c r="Z56" s="35">
        <f>IF(ISNA(VLOOKUP($C56,'COT SS MARCH 19'!$A$17:$H$47,8,FALSE))=TRUE,0,VLOOKUP($C56,'COT SS MARCH 19'!$A$17:$H$47,8,FALSE))</f>
        <v>0</v>
      </c>
      <c r="AA56" s="35">
        <f>IF(ISNA(VLOOKUP($C56,'StepUp Le Relais'!$A$17:$H$47,8,FALSE))=TRUE,0,VLOOKUP($C56,'StepUp Le Relais'!$A$17:$H$47,8,FALSE))</f>
        <v>0</v>
      </c>
      <c r="AB56" s="35">
        <f>IF(ISNA(VLOOKUP($C56,'SS JR NATS WHISTHLER APRIL 7'!$A$17:$H$47,8,FALSE))=TRUE,0,VLOOKUP($C56,'SS JR NATS WHISTHLER APRIL 7'!$A$17:$H$47,8,FALSE))</f>
        <v>0</v>
      </c>
      <c r="AC56" s="35">
        <f>IF(ISNA(VLOOKUP($C56,'JR NATS BA WHISTHLER APRIL 8'!$A$17:$H$47,8,FALSE))=TRUE,0,VLOOKUP($C56,'JR NATS BA WHISTHLER APRIL 8'!$A$17:$H$47,8,FALSE))</f>
        <v>0</v>
      </c>
      <c r="AD56" s="35">
        <f>IF(ISNA(VLOOKUP($C56,'JR NATS HP WHISTHLER APRIL 9'!$A$17:$H$47,8,FALSE))=TRUE,0,VLOOKUP($C56,'JR NATS HP WHISTHLER APRIL 9'!$A$17:$H$47,8,FALSE))</f>
        <v>0</v>
      </c>
    </row>
    <row r="57" spans="1:30" ht="15" customHeight="1">
      <c r="A57" s="278" t="s">
        <v>157</v>
      </c>
      <c r="B57" s="278" t="s">
        <v>71</v>
      </c>
      <c r="C57" s="239" t="s">
        <v>163</v>
      </c>
      <c r="D57" s="289"/>
      <c r="E57" s="278">
        <f t="shared" si="6"/>
        <v>52</v>
      </c>
      <c r="F57" s="32">
        <f t="shared" si="7"/>
        <v>52</v>
      </c>
      <c r="G57" s="33">
        <f t="shared" si="8"/>
        <v>230.17621145374451</v>
      </c>
      <c r="H57" s="33">
        <f t="shared" si="9"/>
        <v>158.75</v>
      </c>
      <c r="I57" s="33">
        <f t="shared" si="10"/>
        <v>0</v>
      </c>
      <c r="J57" s="32">
        <f t="shared" si="11"/>
        <v>388.92621145374449</v>
      </c>
      <c r="K57" s="34"/>
      <c r="L57" s="35" t="str">
        <f>IF(ISNA(VLOOKUP($C57,'COT Yukon Nov 25'!$A$17:$H$37,8,FALSE))=TRUE,"0",VLOOKUP($C57,'COT Yukon Nov 25'!$A$17:$H$37,8,FALSE))</f>
        <v>0</v>
      </c>
      <c r="M57" s="35">
        <f>IF(ISNA(VLOOKUP($C57,'CDN SS JAN 15'!$A$17:$H$31,8,FALSE))=TRUE,0,VLOOKUP($C57,'CDN SS JAN 15'!$A$17:$H$31,8,FALSE))</f>
        <v>0</v>
      </c>
      <c r="N57" s="35">
        <f>IF(ISNA(VLOOKUP($C57,'MUSKOKA TT SS JAN 21'!$A$17:$H$59,8,FALSE))=TRUE,0,VLOOKUP($C57,'MUSKOKA TT SS JAN 21'!$A$17:$H$59,8,FALSE))</f>
        <v>0</v>
      </c>
      <c r="O57" s="36">
        <f>IF(ISNA(VLOOKUP($C57,'MUSKOKA TT SS JAN 22'!$A$17:$H$58,8,FALSE))=TRUE,0,VLOOKUP($C57,'MUSKOKA TT SS JAN 22'!$A$17:$H$58,8,FALSE))</f>
        <v>0</v>
      </c>
      <c r="P57" s="36">
        <f>IF(ISNA(VLOOKUP($C57,'COT SS MSLM JAN 28'!$A$17:$H$71,8,FALSE))=TRUE,0,VLOOKUP($C57,'COT SS MSLM JAN 28'!$A$17:$H$71,8,FALSE))</f>
        <v>0</v>
      </c>
      <c r="Q57" s="35">
        <f>IF(ISNA(VLOOKUP($C57,'COT HP MSLM JAN 29'!$A$17:$H$74,8,FALSE))=TRUE,0,VLOOKUP($C57,'COT HP MSLM JAN 29'!$A$17:$H$74,8,FALSE))</f>
        <v>0</v>
      </c>
      <c r="R57" s="35">
        <f>IF(ISNA(VLOOKUP($C57,'Noram Aspen Feb 18 BA'!$A$17:$H$17,8,FALSE))=TRUE,0,VLOOKUP($C57,'Noram Aspen Feb 18 BA'!$A$17:$H$17,8,FALSE))</f>
        <v>0</v>
      </c>
      <c r="S57" s="35">
        <f>IF(ISNA(VLOOKUP($C57,'Noram Aspen Feb 16 SS'!$A$17:$H$23,8,FALSE))=TRUE,0,VLOOKUP($C57,'Noram Aspen Feb 16 SS'!$A$17:$H$23,8,FALSE))</f>
        <v>0</v>
      </c>
      <c r="T57" s="35">
        <f>IF(ISNA(VLOOKUP($C57,'SS Provincals MSLM Feb 24'!$A$17:$H$58,8,FALSE))=TRUE,0,VLOOKUP($C57,'SS Provincals MSLM Feb 24'!$A$17:$H$58,8,FALSE))</f>
        <v>158.75</v>
      </c>
      <c r="U57" s="35">
        <f>IF(ISNA(VLOOKUP($C57,'Noram SS COP SUN 26'!$A$17:$H$22,8,FALSE))=TRUE,0,VLOOKUP($C57,'Noram SS COP SUN 26'!$A$17:$H$22,8,FALSE))</f>
        <v>0</v>
      </c>
      <c r="V57" s="35">
        <f>IF(ISNA(VLOOKUP($C57,'Noram HP COP Fri 24'!$A$17:$H$33,8,FALSE))=TRUE,0,VLOOKUP($C57,'Noram HP COP Fri 24'!$A$17:$H$33,8,FALSE))</f>
        <v>0</v>
      </c>
      <c r="W57" s="35">
        <f>IF(ISNA(VLOOKUP($C57,'TT Provincials SS Feb 26'!$A$17:$H$80,8,FALSE))=TRUE,0,VLOOKUP($C57,'TT Provincials SS Feb 26'!$A$17:$H$80,8,FALSE))</f>
        <v>230.17621145374451</v>
      </c>
      <c r="X57" s="35">
        <f>IF(ISNA(VLOOKUP($C57,'MSLM NORAM MAR 4 SS'!$A$17:$H$38,8,FALSE))=TRUE,0,VLOOKUP($C57,'MSLM NORAM MAR 4 SS'!$A$17:$H$38,8,FALSE))</f>
        <v>0</v>
      </c>
      <c r="Y57" s="35">
        <f>IF(ISNA(VLOOKUP($C57,'COT HP Stoneham Mar 17'!$A$17:$H$33,8,FALSE))=TRUE,0,VLOOKUP($C57,'COT HP Stoneham Mar 17'!$A$17:$H$33,8,FALSE))</f>
        <v>0</v>
      </c>
      <c r="Z57" s="35">
        <f>IF(ISNA(VLOOKUP($C57,'COT SS MARCH 19'!$A$17:$H$47,8,FALSE))=TRUE,0,VLOOKUP($C57,'COT SS MARCH 19'!$A$17:$H$47,8,FALSE))</f>
        <v>0</v>
      </c>
      <c r="AA57" s="35">
        <f>IF(ISNA(VLOOKUP($C57,'StepUp Le Relais'!$A$17:$H$47,8,FALSE))=TRUE,0,VLOOKUP($C57,'StepUp Le Relais'!$A$17:$H$47,8,FALSE))</f>
        <v>0</v>
      </c>
      <c r="AB57" s="35">
        <f>IF(ISNA(VLOOKUP($C57,'SS JR NATS WHISTHLER APRIL 7'!$A$17:$H$47,8,FALSE))=TRUE,0,VLOOKUP($C57,'SS JR NATS WHISTHLER APRIL 7'!$A$17:$H$47,8,FALSE))</f>
        <v>0</v>
      </c>
      <c r="AC57" s="35">
        <f>IF(ISNA(VLOOKUP($C57,'JR NATS BA WHISTHLER APRIL 8'!$A$17:$H$47,8,FALSE))=TRUE,0,VLOOKUP($C57,'JR NATS BA WHISTHLER APRIL 8'!$A$17:$H$47,8,FALSE))</f>
        <v>0</v>
      </c>
      <c r="AD57" s="35">
        <f>IF(ISNA(VLOOKUP($C57,'JR NATS HP WHISTHLER APRIL 9'!$A$17:$H$47,8,FALSE))=TRUE,0,VLOOKUP($C57,'JR NATS HP WHISTHLER APRIL 9'!$A$17:$H$47,8,FALSE))</f>
        <v>0</v>
      </c>
    </row>
    <row r="58" spans="1:30" ht="15" customHeight="1">
      <c r="A58" s="278" t="s">
        <v>171</v>
      </c>
      <c r="B58" s="278" t="s">
        <v>62</v>
      </c>
      <c r="C58" s="171" t="s">
        <v>170</v>
      </c>
      <c r="D58" s="289"/>
      <c r="E58" s="278">
        <f t="shared" si="6"/>
        <v>53</v>
      </c>
      <c r="F58" s="32">
        <f t="shared" si="7"/>
        <v>53</v>
      </c>
      <c r="G58" s="33">
        <f t="shared" si="8"/>
        <v>266.51982378854626</v>
      </c>
      <c r="H58" s="33">
        <f t="shared" si="9"/>
        <v>88.75</v>
      </c>
      <c r="I58" s="33">
        <f t="shared" si="10"/>
        <v>0</v>
      </c>
      <c r="J58" s="32">
        <f t="shared" si="11"/>
        <v>355.26982378854626</v>
      </c>
      <c r="K58" s="34"/>
      <c r="L58" s="35" t="str">
        <f>IF(ISNA(VLOOKUP($C58,'COT Yukon Nov 25'!$A$17:$H$37,8,FALSE))=TRUE,"0",VLOOKUP($C58,'COT Yukon Nov 25'!$A$17:$H$37,8,FALSE))</f>
        <v>0</v>
      </c>
      <c r="M58" s="35">
        <f>IF(ISNA(VLOOKUP($C58,'CDN SS JAN 15'!$A$17:$H$31,8,FALSE))=TRUE,0,VLOOKUP($C58,'CDN SS JAN 15'!$A$17:$H$31,8,FALSE))</f>
        <v>0</v>
      </c>
      <c r="N58" s="35">
        <f>IF(ISNA(VLOOKUP($C58,'MUSKOKA TT SS JAN 21'!$A$17:$H$59,8,FALSE))=TRUE,0,VLOOKUP($C58,'MUSKOKA TT SS JAN 21'!$A$17:$H$59,8,FALSE))</f>
        <v>0</v>
      </c>
      <c r="O58" s="36">
        <f>IF(ISNA(VLOOKUP($C58,'MUSKOKA TT SS JAN 22'!$A$17:$H$58,8,FALSE))=TRUE,0,VLOOKUP($C58,'MUSKOKA TT SS JAN 22'!$A$17:$H$58,8,FALSE))</f>
        <v>0</v>
      </c>
      <c r="P58" s="36">
        <f>IF(ISNA(VLOOKUP($C58,'COT SS MSLM JAN 28'!$A$17:$H$72,8,FALSE))=TRUE,0,VLOOKUP($C58,'COT SS MSLM JAN 28'!$A$17:$H$72,8,FALSE))</f>
        <v>0</v>
      </c>
      <c r="Q58" s="35">
        <f>IF(ISNA(VLOOKUP($C58,'COT HP MSLM JAN 29'!$A$17:$H$74,8,FALSE))=TRUE,0,VLOOKUP($C58,'COT HP MSLM JAN 29'!$A$17:$H$74,8,FALSE))</f>
        <v>0</v>
      </c>
      <c r="R58" s="35">
        <f>IF(ISNA(VLOOKUP($C58,'Noram Aspen Feb 18 BA'!$A$17:$H$17,8,FALSE))=TRUE,0,VLOOKUP($C58,'Noram Aspen Feb 18 BA'!$A$17:$H$17,8,FALSE))</f>
        <v>0</v>
      </c>
      <c r="S58" s="35">
        <f>IF(ISNA(VLOOKUP($C58,'Noram Aspen Feb 16 SS'!$A$17:$H$23,8,FALSE))=TRUE,0,VLOOKUP($C58,'Noram Aspen Feb 16 SS'!$A$17:$H$23,8,FALSE))</f>
        <v>0</v>
      </c>
      <c r="T58" s="35">
        <f>IF(ISNA(VLOOKUP($C58,'SS Provincals MSLM Feb 24'!$A$17:$H$58,8,FALSE))=TRUE,0,VLOOKUP($C58,'SS Provincals MSLM Feb 24'!$A$17:$H$58,8,FALSE))</f>
        <v>88.75</v>
      </c>
      <c r="U58" s="35">
        <f>IF(ISNA(VLOOKUP($C58,'Noram SS COP SUN 26'!$A$17:$H$22,8,FALSE))=TRUE,0,VLOOKUP($C58,'Noram SS COP SUN 26'!$A$17:$H$22,8,FALSE))</f>
        <v>0</v>
      </c>
      <c r="V58" s="35">
        <f>IF(ISNA(VLOOKUP($C58,'Noram HP COP Fri 24'!$A$17:$H$33,8,FALSE))=TRUE,0,VLOOKUP($C58,'Noram HP COP Fri 24'!$A$17:$H$33,8,FALSE))</f>
        <v>0</v>
      </c>
      <c r="W58" s="35">
        <f>IF(ISNA(VLOOKUP($C58,'TT Provincials SS Feb 26'!$A$17:$H$80,8,FALSE))=TRUE,0,VLOOKUP($C58,'TT Provincials SS Feb 26'!$A$17:$H$80,8,FALSE))</f>
        <v>266.51982378854626</v>
      </c>
      <c r="X58" s="35">
        <f>IF(ISNA(VLOOKUP($C58,'MSLM NORAM MAR 4 SS'!$A$17:$H$38,8,FALSE))=TRUE,0,VLOOKUP($C58,'MSLM NORAM MAR 4 SS'!$A$17:$H$38,8,FALSE))</f>
        <v>0</v>
      </c>
      <c r="Y58" s="35">
        <f>IF(ISNA(VLOOKUP($C58,'COT HP Stoneham Mar 17'!$A$17:$H$33,8,FALSE))=TRUE,0,VLOOKUP($C58,'COT HP Stoneham Mar 17'!$A$17:$H$33,8,FALSE))</f>
        <v>0</v>
      </c>
      <c r="Z58" s="35">
        <f>IF(ISNA(VLOOKUP($C58,'COT SS MARCH 19'!$A$17:$H$47,8,FALSE))=TRUE,0,VLOOKUP($C58,'COT SS MARCH 19'!$A$17:$H$47,8,FALSE))</f>
        <v>0</v>
      </c>
      <c r="AA58" s="35">
        <f>IF(ISNA(VLOOKUP($C58,'StepUp Le Relais'!$A$17:$H$47,8,FALSE))=TRUE,0,VLOOKUP($C58,'StepUp Le Relais'!$A$17:$H$47,8,FALSE))</f>
        <v>0</v>
      </c>
      <c r="AB58" s="35">
        <f>IF(ISNA(VLOOKUP($C58,'SS JR NATS WHISTHLER APRIL 7'!$A$17:$H$47,8,FALSE))=TRUE,0,VLOOKUP($C58,'SS JR NATS WHISTHLER APRIL 7'!$A$17:$H$47,8,FALSE))</f>
        <v>0</v>
      </c>
      <c r="AC58" s="35">
        <f>IF(ISNA(VLOOKUP($C58,'JR NATS BA WHISTHLER APRIL 8'!$A$17:$H$47,8,FALSE))=TRUE,0,VLOOKUP($C58,'JR NATS BA WHISTHLER APRIL 8'!$A$17:$H$47,8,FALSE))</f>
        <v>0</v>
      </c>
      <c r="AD58" s="35">
        <f>IF(ISNA(VLOOKUP($C58,'JR NATS HP WHISTHLER APRIL 9'!$A$17:$H$47,8,FALSE))=TRUE,0,VLOOKUP($C58,'JR NATS HP WHISTHLER APRIL 9'!$A$17:$H$47,8,FALSE))</f>
        <v>0</v>
      </c>
    </row>
    <row r="59" spans="1:30" ht="15" customHeight="1">
      <c r="A59" s="278" t="s">
        <v>157</v>
      </c>
      <c r="B59" s="278" t="s">
        <v>71</v>
      </c>
      <c r="C59" s="166" t="s">
        <v>160</v>
      </c>
      <c r="D59" s="289"/>
      <c r="E59" s="278">
        <f t="shared" si="6"/>
        <v>54</v>
      </c>
      <c r="F59" s="32">
        <f t="shared" si="7"/>
        <v>54</v>
      </c>
      <c r="G59" s="33">
        <f t="shared" si="8"/>
        <v>228.75000000000003</v>
      </c>
      <c r="H59" s="33">
        <f t="shared" si="9"/>
        <v>96.916299559471383</v>
      </c>
      <c r="I59" s="33">
        <f t="shared" si="10"/>
        <v>0</v>
      </c>
      <c r="J59" s="32">
        <f t="shared" si="11"/>
        <v>325.66629955947144</v>
      </c>
      <c r="K59" s="34"/>
      <c r="L59" s="35" t="str">
        <f>IF(ISNA(VLOOKUP($C59,'COT Yukon Nov 25'!$A$17:$H$37,8,FALSE))=TRUE,"0",VLOOKUP($C59,'COT Yukon Nov 25'!$A$17:$H$37,8,FALSE))</f>
        <v>0</v>
      </c>
      <c r="M59" s="35">
        <f>IF(ISNA(VLOOKUP($C59,'CDN SS JAN 15'!$A$17:$H$31,8,FALSE))=TRUE,0,VLOOKUP($C59,'CDN SS JAN 15'!$A$17:$H$31,8,FALSE))</f>
        <v>0</v>
      </c>
      <c r="N59" s="35">
        <f>IF(ISNA(VLOOKUP($C59,'MUSKOKA TT SS JAN 21'!$A$17:$H$59,8,FALSE))=TRUE,0,VLOOKUP($C59,'MUSKOKA TT SS JAN 21'!$A$17:$H$59,8,FALSE))</f>
        <v>0</v>
      </c>
      <c r="O59" s="36">
        <f>IF(ISNA(VLOOKUP($C59,'MUSKOKA TT SS JAN 22'!$A$17:$H$58,8,FALSE))=TRUE,0,VLOOKUP($C59,'MUSKOKA TT SS JAN 22'!$A$17:$H$58,8,FALSE))</f>
        <v>0</v>
      </c>
      <c r="P59" s="36">
        <f>IF(ISNA(VLOOKUP($C59,'COT SS MSLM JAN 28'!$A$17:$H$71,8,FALSE))=TRUE,0,VLOOKUP($C59,'COT SS MSLM JAN 28'!$A$17:$H$71,8,FALSE))</f>
        <v>0</v>
      </c>
      <c r="Q59" s="35">
        <f>IF(ISNA(VLOOKUP($C59,'COT HP MSLM JAN 29'!$A$17:$H$74,8,FALSE))=TRUE,0,VLOOKUP($C59,'COT HP MSLM JAN 29'!$A$17:$H$74,8,FALSE))</f>
        <v>0</v>
      </c>
      <c r="R59" s="35">
        <f>IF(ISNA(VLOOKUP($C59,'Noram Aspen Feb 18 BA'!$A$17:$H$17,8,FALSE))=TRUE,0,VLOOKUP($C59,'Noram Aspen Feb 18 BA'!$A$17:$H$17,8,FALSE))</f>
        <v>0</v>
      </c>
      <c r="S59" s="35">
        <f>IF(ISNA(VLOOKUP($C59,'Noram Aspen Feb 16 SS'!$A$17:$H$23,8,FALSE))=TRUE,0,VLOOKUP($C59,'Noram Aspen Feb 16 SS'!$A$17:$H$23,8,FALSE))</f>
        <v>0</v>
      </c>
      <c r="T59" s="35">
        <f>IF(ISNA(VLOOKUP($C59,'SS Provincals MSLM Feb 24'!$A$17:$H$58,8,FALSE))=TRUE,0,VLOOKUP($C59,'SS Provincals MSLM Feb 24'!$A$17:$H$58,8,FALSE))</f>
        <v>228.75000000000003</v>
      </c>
      <c r="U59" s="35">
        <f>IF(ISNA(VLOOKUP($C59,'Noram SS COP SUN 26'!$A$17:$H$22,8,FALSE))=TRUE,0,VLOOKUP($C59,'Noram SS COP SUN 26'!$A$17:$H$22,8,FALSE))</f>
        <v>0</v>
      </c>
      <c r="V59" s="35">
        <f>IF(ISNA(VLOOKUP($C59,'Noram HP COP Fri 24'!$A$17:$H$33,8,FALSE))=TRUE,0,VLOOKUP($C59,'Noram HP COP Fri 24'!$A$17:$H$33,8,FALSE))</f>
        <v>0</v>
      </c>
      <c r="W59" s="35">
        <f>IF(ISNA(VLOOKUP($C59,'TT Provincials SS Feb 26'!$A$17:$H$80,8,FALSE))=TRUE,0,VLOOKUP($C59,'TT Provincials SS Feb 26'!$A$17:$H$80,8,FALSE))</f>
        <v>96.916299559471383</v>
      </c>
      <c r="X59" s="35">
        <f>IF(ISNA(VLOOKUP($C59,'MSLM NORAM MAR 4 SS'!$A$17:$H$38,8,FALSE))=TRUE,0,VLOOKUP($C59,'MSLM NORAM MAR 4 SS'!$A$17:$H$38,8,FALSE))</f>
        <v>0</v>
      </c>
      <c r="Y59" s="35">
        <f>IF(ISNA(VLOOKUP($C59,'COT HP Stoneham Mar 17'!$A$17:$H$33,8,FALSE))=TRUE,0,VLOOKUP($C59,'COT HP Stoneham Mar 17'!$A$17:$H$33,8,FALSE))</f>
        <v>0</v>
      </c>
      <c r="Z59" s="35">
        <f>IF(ISNA(VLOOKUP($C59,'COT SS MARCH 19'!$A$17:$H$47,8,FALSE))=TRUE,0,VLOOKUP($C59,'COT SS MARCH 19'!$A$17:$H$47,8,FALSE))</f>
        <v>0</v>
      </c>
      <c r="AA59" s="35">
        <f>IF(ISNA(VLOOKUP($C59,'StepUp Le Relais'!$A$17:$H$47,8,FALSE))=TRUE,0,VLOOKUP($C59,'StepUp Le Relais'!$A$17:$H$47,8,FALSE))</f>
        <v>0</v>
      </c>
      <c r="AB59" s="35">
        <f>IF(ISNA(VLOOKUP($C59,'SS JR NATS WHISTHLER APRIL 7'!$A$17:$H$47,8,FALSE))=TRUE,0,VLOOKUP($C59,'SS JR NATS WHISTHLER APRIL 7'!$A$17:$H$47,8,FALSE))</f>
        <v>0</v>
      </c>
      <c r="AC59" s="35">
        <f>IF(ISNA(VLOOKUP($C59,'JR NATS BA WHISTHLER APRIL 8'!$A$17:$H$47,8,FALSE))=TRUE,0,VLOOKUP($C59,'JR NATS BA WHISTHLER APRIL 8'!$A$17:$H$47,8,FALSE))</f>
        <v>0</v>
      </c>
      <c r="AD59" s="35">
        <f>IF(ISNA(VLOOKUP($C59,'JR NATS HP WHISTHLER APRIL 9'!$A$17:$H$47,8,FALSE))=TRUE,0,VLOOKUP($C59,'JR NATS HP WHISTHLER APRIL 9'!$A$17:$H$47,8,FALSE))</f>
        <v>0</v>
      </c>
    </row>
    <row r="60" spans="1:30" ht="15" customHeight="1">
      <c r="A60" s="278" t="s">
        <v>157</v>
      </c>
      <c r="B60" s="278" t="s">
        <v>62</v>
      </c>
      <c r="C60" s="389" t="s">
        <v>159</v>
      </c>
      <c r="D60" s="289"/>
      <c r="E60" s="278">
        <f t="shared" si="6"/>
        <v>55</v>
      </c>
      <c r="F60" s="32">
        <f t="shared" si="7"/>
        <v>55</v>
      </c>
      <c r="G60" s="33">
        <f t="shared" si="8"/>
        <v>243.75000000000003</v>
      </c>
      <c r="H60" s="33">
        <f t="shared" si="9"/>
        <v>81.16740088105729</v>
      </c>
      <c r="I60" s="33">
        <f t="shared" si="10"/>
        <v>0</v>
      </c>
      <c r="J60" s="32">
        <f t="shared" si="11"/>
        <v>324.91740088105735</v>
      </c>
      <c r="K60" s="34"/>
      <c r="L60" s="35" t="str">
        <f>IF(ISNA(VLOOKUP($C60,'COT Yukon Nov 25'!$A$17:$H$37,8,FALSE))=TRUE,"0",VLOOKUP($C60,'COT Yukon Nov 25'!$A$17:$H$37,8,FALSE))</f>
        <v>0</v>
      </c>
      <c r="M60" s="35">
        <f>IF(ISNA(VLOOKUP($C60,'CDN SS JAN 15'!$A$17:$H$31,8,FALSE))=TRUE,0,VLOOKUP($C60,'CDN SS JAN 15'!$A$17:$H$31,8,FALSE))</f>
        <v>0</v>
      </c>
      <c r="N60" s="35">
        <f>IF(ISNA(VLOOKUP($C60,'MUSKOKA TT SS JAN 21'!$A$17:$H$59,8,FALSE))=TRUE,0,VLOOKUP($C60,'MUSKOKA TT SS JAN 21'!$A$17:$H$59,8,FALSE))</f>
        <v>0</v>
      </c>
      <c r="O60" s="36">
        <f>IF(ISNA(VLOOKUP($C60,'MUSKOKA TT SS JAN 22'!$A$17:$H$58,8,FALSE))=TRUE,0,VLOOKUP($C60,'MUSKOKA TT SS JAN 22'!$A$17:$H$58,8,FALSE))</f>
        <v>0</v>
      </c>
      <c r="P60" s="36">
        <f>IF(ISNA(VLOOKUP($C60,'COT SS MSLM JAN 28'!$A$17:$H$71,8,FALSE))=TRUE,0,VLOOKUP($C60,'COT SS MSLM JAN 28'!$A$17:$H$71,8,FALSE))</f>
        <v>0</v>
      </c>
      <c r="Q60" s="35">
        <f>IF(ISNA(VLOOKUP($C60,'COT HP MSLM JAN 29'!$A$17:$H$74,8,FALSE))=TRUE,0,VLOOKUP($C60,'COT HP MSLM JAN 29'!$A$17:$H$74,8,FALSE))</f>
        <v>0</v>
      </c>
      <c r="R60" s="35">
        <f>IF(ISNA(VLOOKUP($C60,'Noram Aspen Feb 18 BA'!$A$17:$H$17,8,FALSE))=TRUE,0,VLOOKUP($C60,'Noram Aspen Feb 18 BA'!$A$17:$H$17,8,FALSE))</f>
        <v>0</v>
      </c>
      <c r="S60" s="35">
        <f>IF(ISNA(VLOOKUP($C60,'Noram Aspen Feb 16 SS'!$A$17:$H$23,8,FALSE))=TRUE,0,VLOOKUP($C60,'Noram Aspen Feb 16 SS'!$A$17:$H$23,8,FALSE))</f>
        <v>0</v>
      </c>
      <c r="T60" s="35">
        <f>IF(ISNA(VLOOKUP($C60,'SS Provincals MSLM Feb 24'!$A$17:$H$58,8,FALSE))=TRUE,0,VLOOKUP($C60,'SS Provincals MSLM Feb 24'!$A$17:$H$58,8,FALSE))</f>
        <v>243.75000000000003</v>
      </c>
      <c r="U60" s="35">
        <f>IF(ISNA(VLOOKUP($C60,'Noram SS COP SUN 26'!$A$17:$H$22,8,FALSE))=TRUE,0,VLOOKUP($C60,'Noram SS COP SUN 26'!$A$17:$H$22,8,FALSE))</f>
        <v>0</v>
      </c>
      <c r="V60" s="35">
        <f>IF(ISNA(VLOOKUP($C60,'Noram HP COP Fri 24'!$A$17:$H$33,8,FALSE))=TRUE,0,VLOOKUP($C60,'Noram HP COP Fri 24'!$A$17:$H$33,8,FALSE))</f>
        <v>0</v>
      </c>
      <c r="W60" s="35">
        <f>IF(ISNA(VLOOKUP($C60,'TT Provincials SS Feb 26'!$A$17:$H$80,8,FALSE))=TRUE,0,VLOOKUP($C60,'TT Provincials SS Feb 26'!$A$17:$H$80,8,FALSE))</f>
        <v>81.16740088105729</v>
      </c>
      <c r="X60" s="35">
        <f>IF(ISNA(VLOOKUP($C60,'MSLM NORAM MAR 4 SS'!$A$17:$H$38,8,FALSE))=TRUE,0,VLOOKUP($C60,'MSLM NORAM MAR 4 SS'!$A$17:$H$38,8,FALSE))</f>
        <v>0</v>
      </c>
      <c r="Y60" s="35">
        <f>IF(ISNA(VLOOKUP($C60,'COT HP Stoneham Mar 17'!$A$17:$H$33,8,FALSE))=TRUE,0,VLOOKUP($C60,'COT HP Stoneham Mar 17'!$A$17:$H$33,8,FALSE))</f>
        <v>0</v>
      </c>
      <c r="Z60" s="35">
        <f>IF(ISNA(VLOOKUP($C60,'COT SS MARCH 19'!$A$17:$H$47,8,FALSE))=TRUE,0,VLOOKUP($C60,'COT SS MARCH 19'!$A$17:$H$47,8,FALSE))</f>
        <v>0</v>
      </c>
      <c r="AA60" s="35">
        <f>IF(ISNA(VLOOKUP($C60,'StepUp Le Relais'!$A$17:$H$47,8,FALSE))=TRUE,0,VLOOKUP($C60,'StepUp Le Relais'!$A$17:$H$47,8,FALSE))</f>
        <v>0</v>
      </c>
      <c r="AB60" s="35">
        <f>IF(ISNA(VLOOKUP($C60,'SS JR NATS WHISTHLER APRIL 7'!$A$17:$H$47,8,FALSE))=TRUE,0,VLOOKUP($C60,'SS JR NATS WHISTHLER APRIL 7'!$A$17:$H$47,8,FALSE))</f>
        <v>0</v>
      </c>
      <c r="AC60" s="35">
        <f>IF(ISNA(VLOOKUP($C60,'JR NATS BA WHISTHLER APRIL 8'!$A$17:$H$47,8,FALSE))=TRUE,0,VLOOKUP($C60,'JR NATS BA WHISTHLER APRIL 8'!$A$17:$H$47,8,FALSE))</f>
        <v>0</v>
      </c>
      <c r="AD60" s="35">
        <f>IF(ISNA(VLOOKUP($C60,'JR NATS HP WHISTHLER APRIL 9'!$A$17:$H$47,8,FALSE))=TRUE,0,VLOOKUP($C60,'JR NATS HP WHISTHLER APRIL 9'!$A$17:$H$47,8,FALSE))</f>
        <v>0</v>
      </c>
    </row>
    <row r="61" spans="1:30" ht="15" customHeight="1">
      <c r="A61" s="276" t="s">
        <v>100</v>
      </c>
      <c r="B61" s="276" t="s">
        <v>62</v>
      </c>
      <c r="C61" s="287" t="s">
        <v>101</v>
      </c>
      <c r="D61" s="289"/>
      <c r="E61" s="278">
        <f t="shared" si="6"/>
        <v>56</v>
      </c>
      <c r="F61" s="32">
        <f t="shared" si="7"/>
        <v>56</v>
      </c>
      <c r="G61" s="33">
        <f t="shared" si="8"/>
        <v>236.65893271461712</v>
      </c>
      <c r="H61" s="33">
        <f t="shared" si="9"/>
        <v>79.726651480637813</v>
      </c>
      <c r="I61" s="33">
        <f t="shared" si="10"/>
        <v>0</v>
      </c>
      <c r="J61" s="32">
        <f t="shared" si="11"/>
        <v>316.38558419525492</v>
      </c>
      <c r="K61" s="34"/>
      <c r="L61" s="35" t="str">
        <f>IF(ISNA(VLOOKUP($C61,'COT Yukon Nov 25'!$A$17:$H$37,8,FALSE))=TRUE,"0",VLOOKUP($C61,'COT Yukon Nov 25'!$A$17:$H$37,8,FALSE))</f>
        <v>0</v>
      </c>
      <c r="M61" s="35">
        <f>IF(ISNA(VLOOKUP($C61,'CDN SS JAN 15'!$A$17:$H$31,8,FALSE))=TRUE,0,VLOOKUP($C61,'CDN SS JAN 15'!$A$17:$H$31,8,FALSE))</f>
        <v>0</v>
      </c>
      <c r="N61" s="35">
        <f>IF(ISNA(VLOOKUP($C61,'MUSKOKA TT SS JAN 21'!$A$17:$H$59,8,FALSE))=TRUE,0,VLOOKUP($C61,'MUSKOKA TT SS JAN 21'!$A$17:$H$59,8,FALSE))</f>
        <v>79.726651480637813</v>
      </c>
      <c r="O61" s="36">
        <f>IF(ISNA(VLOOKUP($C61,'MUSKOKA TT SS JAN 22'!$A$17:$H$58,8,FALSE))=TRUE,0,VLOOKUP($C61,'MUSKOKA TT SS JAN 22'!$A$17:$H$58,8,FALSE))</f>
        <v>236.65893271461712</v>
      </c>
      <c r="P61" s="36">
        <f>IF(ISNA(VLOOKUP($C61,'COT SS MSLM JAN 28'!$A$17:$H$71,8,FALSE))=TRUE,0,VLOOKUP($C61,'COT SS MSLM JAN 28'!$A$17:$H$71,8,FALSE))</f>
        <v>0</v>
      </c>
      <c r="Q61" s="35">
        <f>IF(ISNA(VLOOKUP($C61,'COT HP MSLM JAN 29'!$A$17:$H$74,8,FALSE))=TRUE,0,VLOOKUP($C61,'COT HP MSLM JAN 29'!$A$17:$H$74,8,FALSE))</f>
        <v>0</v>
      </c>
      <c r="R61" s="35">
        <f>IF(ISNA(VLOOKUP($C61,'Noram Aspen Feb 18 BA'!$A$17:$H$17,8,FALSE))=TRUE,0,VLOOKUP($C61,'Noram Aspen Feb 18 BA'!$A$17:$H$17,8,FALSE))</f>
        <v>0</v>
      </c>
      <c r="S61" s="35">
        <f>IF(ISNA(VLOOKUP($C61,'Noram Aspen Feb 16 SS'!$A$17:$H$23,8,FALSE))=TRUE,0,VLOOKUP($C61,'Noram Aspen Feb 16 SS'!$A$17:$H$23,8,FALSE))</f>
        <v>0</v>
      </c>
      <c r="T61" s="35">
        <f>IF(ISNA(VLOOKUP($C61,'SS Provincals MSLM Feb 24'!$A$17:$H$58,8,FALSE))=TRUE,0,VLOOKUP($C61,'SS Provincals MSLM Feb 24'!$A$17:$H$58,8,FALSE))</f>
        <v>0</v>
      </c>
      <c r="U61" s="35">
        <f>IF(ISNA(VLOOKUP($C61,'Noram SS COP SUN 26'!$A$17:$H$22,8,FALSE))=TRUE,0,VLOOKUP($C61,'Noram SS COP SUN 26'!$A$17:$H$22,8,FALSE))</f>
        <v>0</v>
      </c>
      <c r="V61" s="35">
        <f>IF(ISNA(VLOOKUP($C61,'Noram HP COP Fri 24'!$A$17:$H$33,8,FALSE))=TRUE,0,VLOOKUP($C61,'Noram HP COP Fri 24'!$A$17:$H$33,8,FALSE))</f>
        <v>0</v>
      </c>
      <c r="W61" s="35">
        <f>IF(ISNA(VLOOKUP($C61,'TT Provincials SS Feb 26'!$A$17:$H$80,8,FALSE))=TRUE,0,VLOOKUP($C61,'TT Provincials SS Feb 26'!$A$17:$H$80,8,FALSE))</f>
        <v>0</v>
      </c>
      <c r="X61" s="35">
        <f>IF(ISNA(VLOOKUP($C61,'MSLM NORAM MAR 4 SS'!$A$17:$H$38,8,FALSE))=TRUE,0,VLOOKUP($C61,'MSLM NORAM MAR 4 SS'!$A$17:$H$38,8,FALSE))</f>
        <v>0</v>
      </c>
      <c r="Y61" s="35">
        <f>IF(ISNA(VLOOKUP($C61,'COT HP Stoneham Mar 17'!$A$17:$H$33,8,FALSE))=TRUE,0,VLOOKUP($C61,'COT HP Stoneham Mar 17'!$A$17:$H$33,8,FALSE))</f>
        <v>0</v>
      </c>
      <c r="Z61" s="35">
        <f>IF(ISNA(VLOOKUP($C61,'COT SS MARCH 19'!$A$17:$H$47,8,FALSE))=TRUE,0,VLOOKUP($C61,'COT SS MARCH 19'!$A$17:$H$47,8,FALSE))</f>
        <v>0</v>
      </c>
      <c r="AA61" s="35">
        <f>IF(ISNA(VLOOKUP($C61,'StepUp Le Relais'!$A$17:$H$47,8,FALSE))=TRUE,0,VLOOKUP($C61,'StepUp Le Relais'!$A$17:$H$47,8,FALSE))</f>
        <v>0</v>
      </c>
      <c r="AB61" s="35">
        <f>IF(ISNA(VLOOKUP($C61,'SS JR NATS WHISTHLER APRIL 7'!$A$17:$H$47,8,FALSE))=TRUE,0,VLOOKUP($C61,'SS JR NATS WHISTHLER APRIL 7'!$A$17:$H$47,8,FALSE))</f>
        <v>0</v>
      </c>
      <c r="AC61" s="35">
        <f>IF(ISNA(VLOOKUP($C61,'JR NATS BA WHISTHLER APRIL 8'!$A$17:$H$47,8,FALSE))=TRUE,0,VLOOKUP($C61,'JR NATS BA WHISTHLER APRIL 8'!$A$17:$H$47,8,FALSE))</f>
        <v>0</v>
      </c>
      <c r="AD61" s="35">
        <f>IF(ISNA(VLOOKUP($C61,'JR NATS HP WHISTHLER APRIL 9'!$A$17:$H$47,8,FALSE))=TRUE,0,VLOOKUP($C61,'JR NATS HP WHISTHLER APRIL 9'!$A$17:$H$47,8,FALSE))</f>
        <v>0</v>
      </c>
    </row>
    <row r="62" spans="1:30" ht="15" customHeight="1">
      <c r="A62" s="278" t="s">
        <v>157</v>
      </c>
      <c r="B62" s="278" t="s">
        <v>62</v>
      </c>
      <c r="C62" s="166" t="s">
        <v>161</v>
      </c>
      <c r="D62" s="289"/>
      <c r="E62" s="278">
        <f t="shared" si="6"/>
        <v>57</v>
      </c>
      <c r="F62" s="32">
        <f t="shared" si="7"/>
        <v>57</v>
      </c>
      <c r="G62" s="33">
        <f t="shared" si="8"/>
        <v>192.50000000000006</v>
      </c>
      <c r="H62" s="33">
        <f t="shared" si="9"/>
        <v>121.14537444933923</v>
      </c>
      <c r="I62" s="33">
        <f t="shared" si="10"/>
        <v>0</v>
      </c>
      <c r="J62" s="32">
        <f t="shared" si="11"/>
        <v>313.64537444933927</v>
      </c>
      <c r="K62" s="34"/>
      <c r="L62" s="35" t="str">
        <f>IF(ISNA(VLOOKUP($C62,'COT Yukon Nov 25'!$A$17:$H$37,8,FALSE))=TRUE,"0",VLOOKUP($C62,'COT Yukon Nov 25'!$A$17:$H$37,8,FALSE))</f>
        <v>0</v>
      </c>
      <c r="M62" s="35">
        <f>IF(ISNA(VLOOKUP($C62,'CDN SS JAN 15'!$A$17:$H$31,8,FALSE))=TRUE,0,VLOOKUP($C62,'CDN SS JAN 15'!$A$17:$H$31,8,FALSE))</f>
        <v>0</v>
      </c>
      <c r="N62" s="35">
        <f>IF(ISNA(VLOOKUP($C62,'MUSKOKA TT SS JAN 21'!$A$17:$H$59,8,FALSE))=TRUE,0,VLOOKUP($C62,'MUSKOKA TT SS JAN 21'!$A$17:$H$59,8,FALSE))</f>
        <v>0</v>
      </c>
      <c r="O62" s="36">
        <f>IF(ISNA(VLOOKUP($C62,'MUSKOKA TT SS JAN 22'!$A$17:$H$58,8,FALSE))=TRUE,0,VLOOKUP($C62,'MUSKOKA TT SS JAN 22'!$A$17:$H$58,8,FALSE))</f>
        <v>0</v>
      </c>
      <c r="P62" s="36">
        <f>IF(ISNA(VLOOKUP($C62,'COT SS MSLM JAN 28'!$A$17:$H$71,8,FALSE))=TRUE,0,VLOOKUP($C62,'COT SS MSLM JAN 28'!$A$17:$H$71,8,FALSE))</f>
        <v>0</v>
      </c>
      <c r="Q62" s="35">
        <f>IF(ISNA(VLOOKUP($C62,'COT HP MSLM JAN 29'!$A$17:$H$74,8,FALSE))=TRUE,0,VLOOKUP($C62,'COT HP MSLM JAN 29'!$A$17:$H$74,8,FALSE))</f>
        <v>0</v>
      </c>
      <c r="R62" s="35">
        <f>IF(ISNA(VLOOKUP($C62,'Noram Aspen Feb 18 BA'!$A$17:$H$17,8,FALSE))=TRUE,0,VLOOKUP($C62,'Noram Aspen Feb 18 BA'!$A$17:$H$17,8,FALSE))</f>
        <v>0</v>
      </c>
      <c r="S62" s="35">
        <f>IF(ISNA(VLOOKUP($C62,'Noram Aspen Feb 16 SS'!$A$17:$H$23,8,FALSE))=TRUE,0,VLOOKUP($C62,'Noram Aspen Feb 16 SS'!$A$17:$H$23,8,FALSE))</f>
        <v>0</v>
      </c>
      <c r="T62" s="35">
        <f>IF(ISNA(VLOOKUP($C62,'SS Provincals MSLM Feb 24'!$A$17:$H$58,8,FALSE))=TRUE,0,VLOOKUP($C62,'SS Provincals MSLM Feb 24'!$A$17:$H$58,8,FALSE))</f>
        <v>192.50000000000006</v>
      </c>
      <c r="U62" s="35">
        <f>IF(ISNA(VLOOKUP($C62,'Noram SS COP SUN 26'!$A$17:$H$22,8,FALSE))=TRUE,0,VLOOKUP($C62,'Noram SS COP SUN 26'!$A$17:$H$22,8,FALSE))</f>
        <v>0</v>
      </c>
      <c r="V62" s="35">
        <f>IF(ISNA(VLOOKUP($C62,'Noram HP COP Fri 24'!$A$17:$H$33,8,FALSE))=TRUE,0,VLOOKUP($C62,'Noram HP COP Fri 24'!$A$17:$H$33,8,FALSE))</f>
        <v>0</v>
      </c>
      <c r="W62" s="35">
        <f>IF(ISNA(VLOOKUP($C62,'TT Provincials SS Feb 26'!$A$17:$H$80,8,FALSE))=TRUE,0,VLOOKUP($C62,'TT Provincials SS Feb 26'!$A$17:$H$80,8,FALSE))</f>
        <v>121.14537444933923</v>
      </c>
      <c r="X62" s="35">
        <f>IF(ISNA(VLOOKUP($C62,'MSLM NORAM MAR 4 SS'!$A$17:$H$38,8,FALSE))=TRUE,0,VLOOKUP($C62,'MSLM NORAM MAR 4 SS'!$A$17:$H$38,8,FALSE))</f>
        <v>0</v>
      </c>
      <c r="Y62" s="35">
        <f>IF(ISNA(VLOOKUP($C62,'COT HP Stoneham Mar 17'!$A$17:$H$33,8,FALSE))=TRUE,0,VLOOKUP($C62,'COT HP Stoneham Mar 17'!$A$17:$H$33,8,FALSE))</f>
        <v>0</v>
      </c>
      <c r="Z62" s="35">
        <f>IF(ISNA(VLOOKUP($C62,'COT SS MARCH 19'!$A$17:$H$47,8,FALSE))=TRUE,0,VLOOKUP($C62,'COT SS MARCH 19'!$A$17:$H$47,8,FALSE))</f>
        <v>0</v>
      </c>
      <c r="AA62" s="35">
        <f>IF(ISNA(VLOOKUP($C62,'StepUp Le Relais'!$A$17:$H$47,8,FALSE))=TRUE,0,VLOOKUP($C62,'StepUp Le Relais'!$A$17:$H$47,8,FALSE))</f>
        <v>0</v>
      </c>
      <c r="AB62" s="35">
        <f>IF(ISNA(VLOOKUP($C62,'SS JR NATS WHISTHLER APRIL 7'!$A$17:$H$47,8,FALSE))=TRUE,0,VLOOKUP($C62,'SS JR NATS WHISTHLER APRIL 7'!$A$17:$H$47,8,FALSE))</f>
        <v>0</v>
      </c>
      <c r="AC62" s="35">
        <f>IF(ISNA(VLOOKUP($C62,'JR NATS BA WHISTHLER APRIL 8'!$A$17:$H$47,8,FALSE))=TRUE,0,VLOOKUP($C62,'JR NATS BA WHISTHLER APRIL 8'!$A$17:$H$47,8,FALSE))</f>
        <v>0</v>
      </c>
      <c r="AD62" s="35">
        <f>IF(ISNA(VLOOKUP($C62,'JR NATS HP WHISTHLER APRIL 9'!$A$17:$H$47,8,FALSE))=TRUE,0,VLOOKUP($C62,'JR NATS HP WHISTHLER APRIL 9'!$A$17:$H$47,8,FALSE))</f>
        <v>0</v>
      </c>
    </row>
    <row r="63" spans="1:30" ht="15" customHeight="1">
      <c r="A63" s="276" t="s">
        <v>123</v>
      </c>
      <c r="B63" s="278" t="s">
        <v>71</v>
      </c>
      <c r="C63" s="239" t="s">
        <v>169</v>
      </c>
      <c r="D63" s="289"/>
      <c r="E63" s="278">
        <f t="shared" si="6"/>
        <v>58</v>
      </c>
      <c r="F63" s="32">
        <f t="shared" si="7"/>
        <v>58</v>
      </c>
      <c r="G63" s="33">
        <f t="shared" si="8"/>
        <v>180.50660792951544</v>
      </c>
      <c r="H63" s="33">
        <f t="shared" si="9"/>
        <v>92.500000000000014</v>
      </c>
      <c r="I63" s="33">
        <f t="shared" si="10"/>
        <v>0</v>
      </c>
      <c r="J63" s="32">
        <f t="shared" si="11"/>
        <v>273.00660792951544</v>
      </c>
      <c r="K63" s="34"/>
      <c r="L63" s="35" t="str">
        <f>IF(ISNA(VLOOKUP($C63,'COT Yukon Nov 25'!$A$17:$H$37,8,FALSE))=TRUE,"0",VLOOKUP($C63,'COT Yukon Nov 25'!$A$17:$H$37,8,FALSE))</f>
        <v>0</v>
      </c>
      <c r="M63" s="35">
        <f>IF(ISNA(VLOOKUP($C63,'CDN SS JAN 15'!$A$17:$H$31,8,FALSE))=TRUE,0,VLOOKUP($C63,'CDN SS JAN 15'!$A$17:$H$31,8,FALSE))</f>
        <v>0</v>
      </c>
      <c r="N63" s="35">
        <f>IF(ISNA(VLOOKUP($C63,'MUSKOKA TT SS JAN 21'!$A$17:$H$59,8,FALSE))=TRUE,0,VLOOKUP($C63,'MUSKOKA TT SS JAN 21'!$A$17:$H$59,8,FALSE))</f>
        <v>0</v>
      </c>
      <c r="O63" s="36">
        <f>IF(ISNA(VLOOKUP($C63,'MUSKOKA TT SS JAN 22'!$A$17:$H$58,8,FALSE))=TRUE,0,VLOOKUP($C63,'MUSKOKA TT SS JAN 22'!$A$17:$H$58,8,FALSE))</f>
        <v>0</v>
      </c>
      <c r="P63" s="36">
        <f>IF(ISNA(VLOOKUP($C63,'COT SS MSLM JAN 28'!$A$17:$H$71,8,FALSE))=TRUE,0,VLOOKUP($C63,'COT SS MSLM JAN 28'!$A$17:$H$71,8,FALSE))</f>
        <v>0</v>
      </c>
      <c r="Q63" s="35">
        <f>IF(ISNA(VLOOKUP($C63,'COT HP MSLM JAN 29'!$A$17:$H$74,8,FALSE))=TRUE,0,VLOOKUP($C63,'COT HP MSLM JAN 29'!$A$17:$H$74,8,FALSE))</f>
        <v>0</v>
      </c>
      <c r="R63" s="35">
        <f>IF(ISNA(VLOOKUP($C63,'Noram Aspen Feb 18 BA'!$A$17:$H$17,8,FALSE))=TRUE,0,VLOOKUP($C63,'Noram Aspen Feb 18 BA'!$A$17:$H$17,8,FALSE))</f>
        <v>0</v>
      </c>
      <c r="S63" s="35">
        <f>IF(ISNA(VLOOKUP($C63,'Noram Aspen Feb 16 SS'!$A$17:$H$23,8,FALSE))=TRUE,0,VLOOKUP($C63,'Noram Aspen Feb 16 SS'!$A$17:$H$23,8,FALSE))</f>
        <v>0</v>
      </c>
      <c r="T63" s="35">
        <f>IF(ISNA(VLOOKUP($C63,'SS Provincals MSLM Feb 24'!$A$17:$H$58,8,FALSE))=TRUE,0,VLOOKUP($C63,'SS Provincals MSLM Feb 24'!$A$17:$H$58,8,FALSE))</f>
        <v>92.500000000000014</v>
      </c>
      <c r="U63" s="35">
        <f>IF(ISNA(VLOOKUP($C63,'Noram SS COP SUN 26'!$A$17:$H$22,8,FALSE))=TRUE,0,VLOOKUP($C63,'Noram SS COP SUN 26'!$A$17:$H$22,8,FALSE))</f>
        <v>0</v>
      </c>
      <c r="V63" s="35">
        <f>IF(ISNA(VLOOKUP($C63,'Noram HP COP Fri 24'!$A$17:$H$33,8,FALSE))=TRUE,0,VLOOKUP($C63,'Noram HP COP Fri 24'!$A$17:$H$33,8,FALSE))</f>
        <v>0</v>
      </c>
      <c r="W63" s="35">
        <f>IF(ISNA(VLOOKUP($C63,'TT Provincials SS Feb 26'!$A$17:$H$80,8,FALSE))=TRUE,0,VLOOKUP($C63,'TT Provincials SS Feb 26'!$A$17:$H$80,8,FALSE))</f>
        <v>180.50660792951544</v>
      </c>
      <c r="X63" s="35">
        <f>IF(ISNA(VLOOKUP($C63,'MSLM NORAM MAR 4 SS'!$A$17:$H$38,8,FALSE))=TRUE,0,VLOOKUP($C63,'MSLM NORAM MAR 4 SS'!$A$17:$H$38,8,FALSE))</f>
        <v>0</v>
      </c>
      <c r="Y63" s="35">
        <f>IF(ISNA(VLOOKUP($C63,'COT HP Stoneham Mar 17'!$A$17:$H$33,8,FALSE))=TRUE,0,VLOOKUP($C63,'COT HP Stoneham Mar 17'!$A$17:$H$33,8,FALSE))</f>
        <v>0</v>
      </c>
      <c r="Z63" s="35">
        <f>IF(ISNA(VLOOKUP($C63,'COT SS MARCH 19'!$A$17:$H$47,8,FALSE))=TRUE,0,VLOOKUP($C63,'COT SS MARCH 19'!$A$17:$H$47,8,FALSE))</f>
        <v>0</v>
      </c>
      <c r="AA63" s="35">
        <f>IF(ISNA(VLOOKUP($C63,'StepUp Le Relais'!$A$17:$H$47,8,FALSE))=TRUE,0,VLOOKUP($C63,'StepUp Le Relais'!$A$17:$H$47,8,FALSE))</f>
        <v>0</v>
      </c>
      <c r="AB63" s="35">
        <f>IF(ISNA(VLOOKUP($C63,'SS JR NATS WHISTHLER APRIL 7'!$A$17:$H$47,8,FALSE))=TRUE,0,VLOOKUP($C63,'SS JR NATS WHISTHLER APRIL 7'!$A$17:$H$47,8,FALSE))</f>
        <v>0</v>
      </c>
      <c r="AC63" s="35">
        <f>IF(ISNA(VLOOKUP($C63,'JR NATS BA WHISTHLER APRIL 8'!$A$17:$H$47,8,FALSE))=TRUE,0,VLOOKUP($C63,'JR NATS BA WHISTHLER APRIL 8'!$A$17:$H$47,8,FALSE))</f>
        <v>0</v>
      </c>
      <c r="AD63" s="35">
        <f>IF(ISNA(VLOOKUP($C63,'JR NATS HP WHISTHLER APRIL 9'!$A$17:$H$47,8,FALSE))=TRUE,0,VLOOKUP($C63,'JR NATS HP WHISTHLER APRIL 9'!$A$17:$H$47,8,FALSE))</f>
        <v>0</v>
      </c>
    </row>
    <row r="64" spans="1:30" ht="15" customHeight="1">
      <c r="A64" s="278" t="s">
        <v>94</v>
      </c>
      <c r="B64" s="278" t="s">
        <v>62</v>
      </c>
      <c r="C64" s="170" t="s">
        <v>102</v>
      </c>
      <c r="D64" s="289"/>
      <c r="E64" s="278">
        <f t="shared" si="6"/>
        <v>59</v>
      </c>
      <c r="F64" s="32">
        <f t="shared" si="7"/>
        <v>59</v>
      </c>
      <c r="G64" s="33">
        <f t="shared" si="8"/>
        <v>240.13921113689094</v>
      </c>
      <c r="H64" s="33">
        <f t="shared" si="9"/>
        <v>22.779043280182233</v>
      </c>
      <c r="I64" s="33">
        <f t="shared" si="10"/>
        <v>0</v>
      </c>
      <c r="J64" s="32">
        <f t="shared" si="11"/>
        <v>262.91825441707317</v>
      </c>
      <c r="K64" s="34"/>
      <c r="L64" s="35" t="str">
        <f>IF(ISNA(VLOOKUP($C64,'COT Yukon Nov 25'!$A$17:$H$37,8,FALSE))=TRUE,"0",VLOOKUP($C64,'COT Yukon Nov 25'!$A$17:$H$37,8,FALSE))</f>
        <v>0</v>
      </c>
      <c r="M64" s="35">
        <f>IF(ISNA(VLOOKUP($C64,'CDN SS JAN 15'!$A$17:$H$31,8,FALSE))=TRUE,0,VLOOKUP($C64,'CDN SS JAN 15'!$A$17:$H$31,8,FALSE))</f>
        <v>0</v>
      </c>
      <c r="N64" s="35">
        <f>IF(ISNA(VLOOKUP($C64,'MUSKOKA TT SS JAN 21'!$A$17:$H$59,8,FALSE))=TRUE,0,VLOOKUP($C64,'MUSKOKA TT SS JAN 21'!$A$17:$H$59,8,FALSE))</f>
        <v>22.779043280182233</v>
      </c>
      <c r="O64" s="36">
        <f>IF(ISNA(VLOOKUP($C64,'MUSKOKA TT SS JAN 22'!$A$17:$H$58,8,FALSE))=TRUE,0,VLOOKUP($C64,'MUSKOKA TT SS JAN 22'!$A$17:$H$58,8,FALSE))</f>
        <v>240.13921113689094</v>
      </c>
      <c r="P64" s="36">
        <f>IF(ISNA(VLOOKUP($C64,'COT SS MSLM JAN 28'!$A$17:$H$71,8,FALSE))=TRUE,0,VLOOKUP($C64,'COT SS MSLM JAN 28'!$A$17:$H$71,8,FALSE))</f>
        <v>0</v>
      </c>
      <c r="Q64" s="35">
        <f>IF(ISNA(VLOOKUP($C64,'COT HP MSLM JAN 29'!$A$17:$H$74,8,FALSE))=TRUE,0,VLOOKUP($C64,'COT HP MSLM JAN 29'!$A$17:$H$74,8,FALSE))</f>
        <v>0</v>
      </c>
      <c r="R64" s="35">
        <f>IF(ISNA(VLOOKUP($C64,'Noram Aspen Feb 18 BA'!$A$17:$H$17,8,FALSE))=TRUE,0,VLOOKUP($C64,'Noram Aspen Feb 18 BA'!$A$17:$H$17,8,FALSE))</f>
        <v>0</v>
      </c>
      <c r="S64" s="35">
        <f>IF(ISNA(VLOOKUP($C64,'Noram Aspen Feb 16 SS'!$A$17:$H$23,8,FALSE))=TRUE,0,VLOOKUP($C64,'Noram Aspen Feb 16 SS'!$A$17:$H$23,8,FALSE))</f>
        <v>0</v>
      </c>
      <c r="T64" s="35">
        <f>IF(ISNA(VLOOKUP($C64,'SS Provincals MSLM Feb 24'!$A$17:$H$58,8,FALSE))=TRUE,0,VLOOKUP($C64,'SS Provincals MSLM Feb 24'!$A$17:$H$58,8,FALSE))</f>
        <v>0</v>
      </c>
      <c r="U64" s="35">
        <f>IF(ISNA(VLOOKUP($C64,'Noram SS COP SUN 26'!$A$17:$H$22,8,FALSE))=TRUE,0,VLOOKUP($C64,'Noram SS COP SUN 26'!$A$17:$H$22,8,FALSE))</f>
        <v>0</v>
      </c>
      <c r="V64" s="35">
        <f>IF(ISNA(VLOOKUP($C64,'Noram HP COP Fri 24'!$A$17:$H$33,8,FALSE))=TRUE,0,VLOOKUP($C64,'Noram HP COP Fri 24'!$A$17:$H$33,8,FALSE))</f>
        <v>0</v>
      </c>
      <c r="W64" s="35">
        <f>IF(ISNA(VLOOKUP($C64,'TT Provincials SS Feb 26'!$A$17:$H$80,8,FALSE))=TRUE,0,VLOOKUP($C64,'TT Provincials SS Feb 26'!$A$17:$H$80,8,FALSE))</f>
        <v>0</v>
      </c>
      <c r="X64" s="35">
        <f>IF(ISNA(VLOOKUP($C64,'MSLM NORAM MAR 4 SS'!$A$17:$H$38,8,FALSE))=TRUE,0,VLOOKUP($C64,'MSLM NORAM MAR 4 SS'!$A$17:$H$38,8,FALSE))</f>
        <v>0</v>
      </c>
      <c r="Y64" s="35">
        <f>IF(ISNA(VLOOKUP($C64,'COT HP Stoneham Mar 17'!$A$17:$H$33,8,FALSE))=TRUE,0,VLOOKUP($C64,'COT HP Stoneham Mar 17'!$A$17:$H$33,8,FALSE))</f>
        <v>0</v>
      </c>
      <c r="Z64" s="35">
        <f>IF(ISNA(VLOOKUP($C64,'COT SS MARCH 19'!$A$17:$H$47,8,FALSE))=TRUE,0,VLOOKUP($C64,'COT SS MARCH 19'!$A$17:$H$47,8,FALSE))</f>
        <v>0</v>
      </c>
      <c r="AA64" s="35">
        <f>IF(ISNA(VLOOKUP($C64,'StepUp Le Relais'!$A$17:$H$47,8,FALSE))=TRUE,0,VLOOKUP($C64,'StepUp Le Relais'!$A$17:$H$47,8,FALSE))</f>
        <v>0</v>
      </c>
      <c r="AB64" s="35">
        <f>IF(ISNA(VLOOKUP($C64,'SS JR NATS WHISTHLER APRIL 7'!$A$17:$H$47,8,FALSE))=TRUE,0,VLOOKUP($C64,'SS JR NATS WHISTHLER APRIL 7'!$A$17:$H$47,8,FALSE))</f>
        <v>0</v>
      </c>
      <c r="AC64" s="35">
        <f>IF(ISNA(VLOOKUP($C64,'JR NATS BA WHISTHLER APRIL 8'!$A$17:$H$47,8,FALSE))=TRUE,0,VLOOKUP($C64,'JR NATS BA WHISTHLER APRIL 8'!$A$17:$H$47,8,FALSE))</f>
        <v>0</v>
      </c>
      <c r="AD64" s="35">
        <f>IF(ISNA(VLOOKUP($C64,'JR NATS HP WHISTHLER APRIL 9'!$A$17:$H$47,8,FALSE))=TRUE,0,VLOOKUP($C64,'JR NATS HP WHISTHLER APRIL 9'!$A$17:$H$47,8,FALSE))</f>
        <v>0</v>
      </c>
    </row>
    <row r="65" spans="1:30" ht="15" customHeight="1">
      <c r="A65" s="278" t="s">
        <v>99</v>
      </c>
      <c r="B65" s="278" t="s">
        <v>81</v>
      </c>
      <c r="C65" s="170" t="s">
        <v>132</v>
      </c>
      <c r="D65" s="289"/>
      <c r="E65" s="278">
        <f t="shared" si="6"/>
        <v>60</v>
      </c>
      <c r="F65" s="32">
        <f t="shared" si="7"/>
        <v>60</v>
      </c>
      <c r="G65" s="33">
        <f t="shared" si="8"/>
        <v>175.17401392111367</v>
      </c>
      <c r="H65" s="33">
        <f t="shared" si="9"/>
        <v>28.473804100227788</v>
      </c>
      <c r="I65" s="33">
        <f t="shared" si="10"/>
        <v>0</v>
      </c>
      <c r="J65" s="32">
        <f t="shared" si="11"/>
        <v>203.64781802134146</v>
      </c>
      <c r="K65" s="34"/>
      <c r="L65" s="35" t="str">
        <f>IF(ISNA(VLOOKUP($C65,'COT Yukon Nov 25'!$A$17:$H$37,8,FALSE))=TRUE,"0",VLOOKUP($C65,'COT Yukon Nov 25'!$A$17:$H$37,8,FALSE))</f>
        <v>0</v>
      </c>
      <c r="M65" s="35">
        <f>IF(ISNA(VLOOKUP($C65,'CDN SS JAN 15'!$A$17:$H$31,8,FALSE))=TRUE,0,VLOOKUP($C65,'CDN SS JAN 15'!$A$17:$H$31,8,FALSE))</f>
        <v>0</v>
      </c>
      <c r="N65" s="35">
        <f>IF(ISNA(VLOOKUP($C65,'MUSKOKA TT SS JAN 21'!$A$17:$H$59,8,FALSE))=TRUE,0,VLOOKUP($C65,'MUSKOKA TT SS JAN 21'!$A$17:$H$59,8,FALSE))</f>
        <v>28.473804100227788</v>
      </c>
      <c r="O65" s="36">
        <f>IF(ISNA(VLOOKUP($C65,'MUSKOKA TT SS JAN 22'!$A$17:$H$58,8,FALSE))=TRUE,0,VLOOKUP($C65,'MUSKOKA TT SS JAN 22'!$A$17:$H$58,8,FALSE))</f>
        <v>175.17401392111367</v>
      </c>
      <c r="P65" s="36">
        <f>IF(ISNA(VLOOKUP($C65,'COT SS MSLM JAN 28'!$A$17:$H$71,8,FALSE))=TRUE,0,VLOOKUP($C65,'COT SS MSLM JAN 28'!$A$17:$H$71,8,FALSE))</f>
        <v>0</v>
      </c>
      <c r="Q65" s="35">
        <f>IF(ISNA(VLOOKUP($C65,'COT HP MSLM JAN 29'!$A$17:$H$74,8,FALSE))=TRUE,0,VLOOKUP($C65,'COT HP MSLM JAN 29'!$A$17:$H$74,8,FALSE))</f>
        <v>0</v>
      </c>
      <c r="R65" s="35">
        <f>IF(ISNA(VLOOKUP($C65,'Noram Aspen Feb 18 BA'!$A$17:$H$17,8,FALSE))=TRUE,0,VLOOKUP($C65,'Noram Aspen Feb 18 BA'!$A$17:$H$17,8,FALSE))</f>
        <v>0</v>
      </c>
      <c r="S65" s="35">
        <f>IF(ISNA(VLOOKUP($C65,'Noram Aspen Feb 16 SS'!$A$17:$H$23,8,FALSE))=TRUE,0,VLOOKUP($C65,'Noram Aspen Feb 16 SS'!$A$17:$H$23,8,FALSE))</f>
        <v>0</v>
      </c>
      <c r="T65" s="35">
        <f>IF(ISNA(VLOOKUP($C65,'SS Provincals MSLM Feb 24'!$A$17:$H$58,8,FALSE))=TRUE,0,VLOOKUP($C65,'SS Provincals MSLM Feb 24'!$A$17:$H$58,8,FALSE))</f>
        <v>0</v>
      </c>
      <c r="U65" s="35">
        <f>IF(ISNA(VLOOKUP($C65,'Noram SS COP SUN 26'!$A$17:$H$22,8,FALSE))=TRUE,0,VLOOKUP($C65,'Noram SS COP SUN 26'!$A$17:$H$22,8,FALSE))</f>
        <v>0</v>
      </c>
      <c r="V65" s="35">
        <f>IF(ISNA(VLOOKUP($C65,'Noram HP COP Fri 24'!$A$17:$H$33,8,FALSE))=TRUE,0,VLOOKUP($C65,'Noram HP COP Fri 24'!$A$17:$H$33,8,FALSE))</f>
        <v>0</v>
      </c>
      <c r="W65" s="35">
        <f>IF(ISNA(VLOOKUP($C65,'TT Provincials SS Feb 26'!$A$17:$H$80,8,FALSE))=TRUE,0,VLOOKUP($C65,'TT Provincials SS Feb 26'!$A$17:$H$80,8,FALSE))</f>
        <v>0</v>
      </c>
      <c r="X65" s="35">
        <f>IF(ISNA(VLOOKUP($C65,'MSLM NORAM MAR 4 SS'!$A$17:$H$38,8,FALSE))=TRUE,0,VLOOKUP($C65,'MSLM NORAM MAR 4 SS'!$A$17:$H$38,8,FALSE))</f>
        <v>0</v>
      </c>
      <c r="Y65" s="35">
        <f>IF(ISNA(VLOOKUP($C65,'COT HP Stoneham Mar 17'!$A$17:$H$33,8,FALSE))=TRUE,0,VLOOKUP($C65,'COT HP Stoneham Mar 17'!$A$17:$H$33,8,FALSE))</f>
        <v>0</v>
      </c>
      <c r="Z65" s="35">
        <f>IF(ISNA(VLOOKUP($C65,'COT SS MARCH 19'!$A$17:$H$47,8,FALSE))=TRUE,0,VLOOKUP($C65,'COT SS MARCH 19'!$A$17:$H$47,8,FALSE))</f>
        <v>0</v>
      </c>
      <c r="AA65" s="35">
        <f>IF(ISNA(VLOOKUP($C65,'StepUp Le Relais'!$A$17:$H$47,8,FALSE))=TRUE,0,VLOOKUP($C65,'StepUp Le Relais'!$A$17:$H$47,8,FALSE))</f>
        <v>0</v>
      </c>
      <c r="AB65" s="35">
        <f>IF(ISNA(VLOOKUP($C65,'SS JR NATS WHISTHLER APRIL 7'!$A$17:$H$47,8,FALSE))=TRUE,0,VLOOKUP($C65,'SS JR NATS WHISTHLER APRIL 7'!$A$17:$H$47,8,FALSE))</f>
        <v>0</v>
      </c>
      <c r="AC65" s="35">
        <f>IF(ISNA(VLOOKUP($C65,'JR NATS BA WHISTHLER APRIL 8'!$A$17:$H$47,8,FALSE))=TRUE,0,VLOOKUP($C65,'JR NATS BA WHISTHLER APRIL 8'!$A$17:$H$47,8,FALSE))</f>
        <v>0</v>
      </c>
      <c r="AD65" s="35">
        <f>IF(ISNA(VLOOKUP($C65,'JR NATS HP WHISTHLER APRIL 9'!$A$17:$H$47,8,FALSE))=TRUE,0,VLOOKUP($C65,'JR NATS HP WHISTHLER APRIL 9'!$A$17:$H$47,8,FALSE))</f>
        <v>0</v>
      </c>
    </row>
    <row r="66" spans="1:30" ht="15" customHeight="1">
      <c r="A66" s="278" t="s">
        <v>157</v>
      </c>
      <c r="B66" s="278" t="s">
        <v>80</v>
      </c>
      <c r="C66" s="166" t="s">
        <v>162</v>
      </c>
      <c r="D66" s="289"/>
      <c r="E66" s="278">
        <f t="shared" si="6"/>
        <v>61</v>
      </c>
      <c r="F66" s="32">
        <f t="shared" si="7"/>
        <v>61</v>
      </c>
      <c r="G66" s="33">
        <f t="shared" si="8"/>
        <v>173.75000000000003</v>
      </c>
      <c r="H66" s="33">
        <f t="shared" si="9"/>
        <v>0</v>
      </c>
      <c r="I66" s="33">
        <f t="shared" si="10"/>
        <v>0</v>
      </c>
      <c r="J66" s="32">
        <f t="shared" si="11"/>
        <v>173.75000000000003</v>
      </c>
      <c r="K66" s="34"/>
      <c r="L66" s="35" t="str">
        <f>IF(ISNA(VLOOKUP($C66,'COT Yukon Nov 25'!$A$17:$H$37,8,FALSE))=TRUE,"0",VLOOKUP($C66,'COT Yukon Nov 25'!$A$17:$H$37,8,FALSE))</f>
        <v>0</v>
      </c>
      <c r="M66" s="35">
        <f>IF(ISNA(VLOOKUP($C66,'CDN SS JAN 15'!$A$17:$H$31,8,FALSE))=TRUE,0,VLOOKUP($C66,'CDN SS JAN 15'!$A$17:$H$31,8,FALSE))</f>
        <v>0</v>
      </c>
      <c r="N66" s="35">
        <f>IF(ISNA(VLOOKUP($C66,'MUSKOKA TT SS JAN 21'!$A$17:$H$59,8,FALSE))=TRUE,0,VLOOKUP($C66,'MUSKOKA TT SS JAN 21'!$A$17:$H$59,8,FALSE))</f>
        <v>0</v>
      </c>
      <c r="O66" s="36">
        <f>IF(ISNA(VLOOKUP($C66,'MUSKOKA TT SS JAN 22'!$A$17:$H$58,8,FALSE))=TRUE,0,VLOOKUP($C66,'MUSKOKA TT SS JAN 22'!$A$17:$H$58,8,FALSE))</f>
        <v>0</v>
      </c>
      <c r="P66" s="36">
        <f>IF(ISNA(VLOOKUP($C66,'COT SS MSLM JAN 28'!$A$17:$H$71,8,FALSE))=TRUE,0,VLOOKUP($C66,'COT SS MSLM JAN 28'!$A$17:$H$71,8,FALSE))</f>
        <v>0</v>
      </c>
      <c r="Q66" s="35">
        <f>IF(ISNA(VLOOKUP($C66,'COT HP MSLM JAN 29'!$A$17:$H$74,8,FALSE))=TRUE,0,VLOOKUP($C66,'COT HP MSLM JAN 29'!$A$17:$H$74,8,FALSE))</f>
        <v>0</v>
      </c>
      <c r="R66" s="35">
        <f>IF(ISNA(VLOOKUP($C66,'Noram Aspen Feb 18 BA'!$A$17:$H$17,8,FALSE))=TRUE,0,VLOOKUP($C66,'Noram Aspen Feb 18 BA'!$A$17:$H$17,8,FALSE))</f>
        <v>0</v>
      </c>
      <c r="S66" s="35">
        <f>IF(ISNA(VLOOKUP($C66,'Noram Aspen Feb 16 SS'!$A$17:$H$23,8,FALSE))=TRUE,0,VLOOKUP($C66,'Noram Aspen Feb 16 SS'!$A$17:$H$23,8,FALSE))</f>
        <v>0</v>
      </c>
      <c r="T66" s="35">
        <f>IF(ISNA(VLOOKUP($C66,'SS Provincals MSLM Feb 24'!$A$17:$H$58,8,FALSE))=TRUE,0,VLOOKUP($C66,'SS Provincals MSLM Feb 24'!$A$17:$H$58,8,FALSE))</f>
        <v>173.75000000000003</v>
      </c>
      <c r="U66" s="35">
        <f>IF(ISNA(VLOOKUP($C66,'Noram SS COP SUN 26'!$A$17:$H$22,8,FALSE))=TRUE,0,VLOOKUP($C66,'Noram SS COP SUN 26'!$A$17:$H$22,8,FALSE))</f>
        <v>0</v>
      </c>
      <c r="V66" s="35">
        <f>IF(ISNA(VLOOKUP($C66,'Noram HP COP Fri 24'!$A$17:$H$33,8,FALSE))=TRUE,0,VLOOKUP($C66,'Noram HP COP Fri 24'!$A$17:$H$33,8,FALSE))</f>
        <v>0</v>
      </c>
      <c r="W66" s="35">
        <f>IF(ISNA(VLOOKUP($C66,'TT Provincials SS Feb 26'!$A$17:$H$80,8,FALSE))=TRUE,0,VLOOKUP($C66,'TT Provincials SS Feb 26'!$A$17:$H$80,8,FALSE))</f>
        <v>0</v>
      </c>
      <c r="X66" s="35">
        <f>IF(ISNA(VLOOKUP($C66,'MSLM NORAM MAR 4 SS'!$A$17:$H$38,8,FALSE))=TRUE,0,VLOOKUP($C66,'MSLM NORAM MAR 4 SS'!$A$17:$H$38,8,FALSE))</f>
        <v>0</v>
      </c>
      <c r="Y66" s="35">
        <f>IF(ISNA(VLOOKUP($C66,'COT HP Stoneham Mar 17'!$A$17:$H$33,8,FALSE))=TRUE,0,VLOOKUP($C66,'COT HP Stoneham Mar 17'!$A$17:$H$33,8,FALSE))</f>
        <v>0</v>
      </c>
      <c r="Z66" s="35">
        <f>IF(ISNA(VLOOKUP($C66,'COT SS MARCH 19'!$A$17:$H$47,8,FALSE))=TRUE,0,VLOOKUP($C66,'COT SS MARCH 19'!$A$17:$H$47,8,FALSE))</f>
        <v>0</v>
      </c>
      <c r="AA66" s="35">
        <f>IF(ISNA(VLOOKUP($C66,'StepUp Le Relais'!$A$17:$H$47,8,FALSE))=TRUE,0,VLOOKUP($C66,'StepUp Le Relais'!$A$17:$H$47,8,FALSE))</f>
        <v>0</v>
      </c>
      <c r="AB66" s="35">
        <f>IF(ISNA(VLOOKUP($C66,'SS JR NATS WHISTHLER APRIL 7'!$A$17:$H$47,8,FALSE))=TRUE,0,VLOOKUP($C66,'SS JR NATS WHISTHLER APRIL 7'!$A$17:$H$47,8,FALSE))</f>
        <v>0</v>
      </c>
      <c r="AC66" s="35">
        <f>IF(ISNA(VLOOKUP($C66,'JR NATS BA WHISTHLER APRIL 8'!$A$17:$H$47,8,FALSE))=TRUE,0,VLOOKUP($C66,'JR NATS BA WHISTHLER APRIL 8'!$A$17:$H$47,8,FALSE))</f>
        <v>0</v>
      </c>
      <c r="AD66" s="35">
        <f>IF(ISNA(VLOOKUP($C66,'JR NATS HP WHISTHLER APRIL 9'!$A$17:$H$47,8,FALSE))=TRUE,0,VLOOKUP($C66,'JR NATS HP WHISTHLER APRIL 9'!$A$17:$H$47,8,FALSE))</f>
        <v>0</v>
      </c>
    </row>
    <row r="67" spans="1:30" ht="15" customHeight="1">
      <c r="A67" s="276" t="s">
        <v>94</v>
      </c>
      <c r="B67" s="278" t="s">
        <v>71</v>
      </c>
      <c r="C67" s="170" t="s">
        <v>108</v>
      </c>
      <c r="D67" s="289"/>
      <c r="E67" s="278">
        <f t="shared" si="6"/>
        <v>62</v>
      </c>
      <c r="F67" s="32">
        <f t="shared" si="7"/>
        <v>62</v>
      </c>
      <c r="G67" s="33">
        <f t="shared" si="8"/>
        <v>166.25000000000003</v>
      </c>
      <c r="H67" s="33">
        <f t="shared" si="9"/>
        <v>0</v>
      </c>
      <c r="I67" s="33">
        <f t="shared" si="10"/>
        <v>0</v>
      </c>
      <c r="J67" s="32">
        <f t="shared" si="11"/>
        <v>166.25000000000003</v>
      </c>
      <c r="K67" s="34"/>
      <c r="L67" s="35" t="str">
        <f>IF(ISNA(VLOOKUP($C67,'COT Yukon Nov 25'!$A$17:$H$37,8,FALSE))=TRUE,"0",VLOOKUP($C67,'COT Yukon Nov 25'!$A$17:$H$37,8,FALSE))</f>
        <v>0</v>
      </c>
      <c r="M67" s="35">
        <f>IF(ISNA(VLOOKUP($C67,'CDN SS JAN 15'!$A$17:$H$31,8,FALSE))=TRUE,0,VLOOKUP($C67,'CDN SS JAN 15'!$A$17:$H$31,8,FALSE))</f>
        <v>0</v>
      </c>
      <c r="N67" s="35">
        <f>IF(ISNA(VLOOKUP($C67,'MUSKOKA TT SS JAN 21'!$A$17:$H$59,8,FALSE))=TRUE,0,VLOOKUP($C67,'MUSKOKA TT SS JAN 21'!$A$17:$H$59,8,FALSE))</f>
        <v>0</v>
      </c>
      <c r="O67" s="36">
        <f>IF(ISNA(VLOOKUP($C67,'MUSKOKA TT SS JAN 22'!$A$17:$H$58,8,FALSE))=TRUE,0,VLOOKUP($C67,'MUSKOKA TT SS JAN 22'!$A$17:$H$58,8,FALSE))</f>
        <v>0</v>
      </c>
      <c r="P67" s="36">
        <f>IF(ISNA(VLOOKUP($C67,'COT SS MSLM JAN 28'!$A$17:$H$71,8,FALSE))=TRUE,0,VLOOKUP($C67,'COT SS MSLM JAN 28'!$A$17:$H$71,8,FALSE))</f>
        <v>0</v>
      </c>
      <c r="Q67" s="35">
        <f>IF(ISNA(VLOOKUP($C67,'COT HP MSLM JAN 29'!$A$17:$H$74,8,FALSE))=TRUE,0,VLOOKUP($C67,'COT HP MSLM JAN 29'!$A$17:$H$74,8,FALSE))</f>
        <v>0</v>
      </c>
      <c r="R67" s="35">
        <f>IF(ISNA(VLOOKUP($C67,'Noram Aspen Feb 18 BA'!$A$17:$H$17,8,FALSE))=TRUE,0,VLOOKUP($C67,'Noram Aspen Feb 18 BA'!$A$17:$H$17,8,FALSE))</f>
        <v>0</v>
      </c>
      <c r="S67" s="35">
        <f>IF(ISNA(VLOOKUP($C67,'Noram Aspen Feb 16 SS'!$A$17:$H$23,8,FALSE))=TRUE,0,VLOOKUP($C67,'Noram Aspen Feb 16 SS'!$A$17:$H$23,8,FALSE))</f>
        <v>0</v>
      </c>
      <c r="T67" s="35">
        <f>IF(ISNA(VLOOKUP($C67,'SS Provincals MSLM Feb 24'!$A$17:$H$58,8,FALSE))=TRUE,0,VLOOKUP($C67,'SS Provincals MSLM Feb 24'!$A$17:$H$58,8,FALSE))</f>
        <v>166.25000000000003</v>
      </c>
      <c r="U67" s="35">
        <f>IF(ISNA(VLOOKUP($C67,'Noram SS COP SUN 26'!$A$17:$H$22,8,FALSE))=TRUE,0,VLOOKUP($C67,'Noram SS COP SUN 26'!$A$17:$H$22,8,FALSE))</f>
        <v>0</v>
      </c>
      <c r="V67" s="35">
        <f>IF(ISNA(VLOOKUP($C67,'Noram HP COP Fri 24'!$A$17:$H$33,8,FALSE))=TRUE,0,VLOOKUP($C67,'Noram HP COP Fri 24'!$A$17:$H$33,8,FALSE))</f>
        <v>0</v>
      </c>
      <c r="W67" s="35">
        <f>IF(ISNA(VLOOKUP($C67,'TT Provincials SS Feb 26'!$A$17:$H$80,8,FALSE))=TRUE,0,VLOOKUP($C67,'TT Provincials SS Feb 26'!$A$17:$H$80,8,FALSE))</f>
        <v>0</v>
      </c>
      <c r="X67" s="35">
        <f>IF(ISNA(VLOOKUP($C67,'MSLM NORAM MAR 4 SS'!$A$17:$H$38,8,FALSE))=TRUE,0,VLOOKUP($C67,'MSLM NORAM MAR 4 SS'!$A$17:$H$38,8,FALSE))</f>
        <v>0</v>
      </c>
      <c r="Y67" s="35">
        <f>IF(ISNA(VLOOKUP($C67,'COT HP Stoneham Mar 17'!$A$17:$H$33,8,FALSE))=TRUE,0,VLOOKUP($C67,'COT HP Stoneham Mar 17'!$A$17:$H$33,8,FALSE))</f>
        <v>0</v>
      </c>
      <c r="Z67" s="35">
        <f>IF(ISNA(VLOOKUP($C67,'COT SS MARCH 19'!$A$17:$H$47,8,FALSE))=TRUE,0,VLOOKUP($C67,'COT SS MARCH 19'!$A$17:$H$47,8,FALSE))</f>
        <v>0</v>
      </c>
      <c r="AA67" s="35">
        <f>IF(ISNA(VLOOKUP($C67,'StepUp Le Relais'!$A$17:$H$47,8,FALSE))=TRUE,0,VLOOKUP($C67,'StepUp Le Relais'!$A$17:$H$47,8,FALSE))</f>
        <v>0</v>
      </c>
      <c r="AB67" s="35">
        <f>IF(ISNA(VLOOKUP($C67,'SS JR NATS WHISTHLER APRIL 7'!$A$17:$H$47,8,FALSE))=TRUE,0,VLOOKUP($C67,'SS JR NATS WHISTHLER APRIL 7'!$A$17:$H$47,8,FALSE))</f>
        <v>0</v>
      </c>
      <c r="AC67" s="35">
        <f>IF(ISNA(VLOOKUP($C67,'JR NATS BA WHISTHLER APRIL 8'!$A$17:$H$47,8,FALSE))=TRUE,0,VLOOKUP($C67,'JR NATS BA WHISTHLER APRIL 8'!$A$17:$H$47,8,FALSE))</f>
        <v>0</v>
      </c>
      <c r="AD67" s="35">
        <f>IF(ISNA(VLOOKUP($C67,'JR NATS HP WHISTHLER APRIL 9'!$A$17:$H$47,8,FALSE))=TRUE,0,VLOOKUP($C67,'JR NATS HP WHISTHLER APRIL 9'!$A$17:$H$47,8,FALSE))</f>
        <v>0</v>
      </c>
    </row>
    <row r="68" spans="1:30" ht="15" customHeight="1">
      <c r="A68" s="278" t="s">
        <v>168</v>
      </c>
      <c r="B68" s="276" t="s">
        <v>167</v>
      </c>
      <c r="C68" s="280" t="s">
        <v>166</v>
      </c>
      <c r="D68" s="289"/>
      <c r="E68" s="278">
        <f t="shared" si="6"/>
        <v>63</v>
      </c>
      <c r="F68" s="32">
        <f t="shared" si="7"/>
        <v>63</v>
      </c>
      <c r="G68" s="33">
        <f t="shared" si="8"/>
        <v>100</v>
      </c>
      <c r="H68" s="33">
        <f t="shared" si="9"/>
        <v>0</v>
      </c>
      <c r="I68" s="33">
        <f t="shared" si="10"/>
        <v>0</v>
      </c>
      <c r="J68" s="32">
        <f t="shared" si="11"/>
        <v>100</v>
      </c>
      <c r="K68" s="34"/>
      <c r="L68" s="35" t="str">
        <f>IF(ISNA(VLOOKUP($C68,'COT Yukon Nov 25'!$A$17:$H$37,8,FALSE))=TRUE,"0",VLOOKUP($C68,'COT Yukon Nov 25'!$A$17:$H$37,8,FALSE))</f>
        <v>0</v>
      </c>
      <c r="M68" s="35">
        <f>IF(ISNA(VLOOKUP($C68,'CDN SS JAN 15'!$A$17:$H$31,8,FALSE))=TRUE,0,VLOOKUP($C68,'CDN SS JAN 15'!$A$17:$H$31,8,FALSE))</f>
        <v>0</v>
      </c>
      <c r="N68" s="35">
        <f>IF(ISNA(VLOOKUP($C68,'MUSKOKA TT SS JAN 21'!$A$17:$H$59,8,FALSE))=TRUE,0,VLOOKUP($C68,'MUSKOKA TT SS JAN 21'!$A$17:$H$59,8,FALSE))</f>
        <v>0</v>
      </c>
      <c r="O68" s="36">
        <f>IF(ISNA(VLOOKUP($C68,'MUSKOKA TT SS JAN 22'!$A$17:$H$58,8,FALSE))=TRUE,0,VLOOKUP($C68,'MUSKOKA TT SS JAN 22'!$A$17:$H$58,8,FALSE))</f>
        <v>0</v>
      </c>
      <c r="P68" s="36">
        <f>IF(ISNA(VLOOKUP($C68,'COT SS MSLM JAN 28'!$A$17:$H$72,8,FALSE))=TRUE,0,VLOOKUP($C68,'COT SS MSLM JAN 28'!$A$17:$H$72,8,FALSE))</f>
        <v>0</v>
      </c>
      <c r="Q68" s="35">
        <f>IF(ISNA(VLOOKUP($C68,'COT HP MSLM JAN 29'!$A$17:$H$74,8,FALSE))=TRUE,0,VLOOKUP($C68,'COT HP MSLM JAN 29'!$A$17:$H$74,8,FALSE))</f>
        <v>0</v>
      </c>
      <c r="R68" s="35">
        <f>IF(ISNA(VLOOKUP($C68,'Noram Aspen Feb 18 BA'!$A$17:$H$17,8,FALSE))=TRUE,0,VLOOKUP($C68,'Noram Aspen Feb 18 BA'!$A$17:$H$17,8,FALSE))</f>
        <v>0</v>
      </c>
      <c r="S68" s="35">
        <f>IF(ISNA(VLOOKUP($C68,'Noram Aspen Feb 16 SS'!$A$17:$H$23,8,FALSE))=TRUE,0,VLOOKUP($C68,'Noram Aspen Feb 16 SS'!$A$17:$H$23,8,FALSE))</f>
        <v>0</v>
      </c>
      <c r="T68" s="35">
        <f>IF(ISNA(VLOOKUP($C68,'SS Provincals MSLM Feb 24'!$A$17:$H$58,8,FALSE))=TRUE,0,VLOOKUP($C68,'SS Provincals MSLM Feb 24'!$A$17:$H$58,8,FALSE))</f>
        <v>100</v>
      </c>
      <c r="U68" s="35">
        <f>IF(ISNA(VLOOKUP($C68,'Noram SS COP SUN 26'!$A$17:$H$22,8,FALSE))=TRUE,0,VLOOKUP($C68,'Noram SS COP SUN 26'!$A$17:$H$22,8,FALSE))</f>
        <v>0</v>
      </c>
      <c r="V68" s="35">
        <f>IF(ISNA(VLOOKUP($C68,'Noram HP COP Fri 24'!$A$17:$H$33,8,FALSE))=TRUE,0,VLOOKUP($C68,'Noram HP COP Fri 24'!$A$17:$H$33,8,FALSE))</f>
        <v>0</v>
      </c>
      <c r="W68" s="35">
        <f>IF(ISNA(VLOOKUP($C68,'TT Provincials SS Feb 26'!$A$17:$H$80,8,FALSE))=TRUE,0,VLOOKUP($C68,'TT Provincials SS Feb 26'!$A$17:$H$80,8,FALSE))</f>
        <v>0</v>
      </c>
      <c r="X68" s="35">
        <f>IF(ISNA(VLOOKUP($C68,'MSLM NORAM MAR 4 SS'!$A$17:$H$38,8,FALSE))=TRUE,0,VLOOKUP($C68,'MSLM NORAM MAR 4 SS'!$A$17:$H$38,8,FALSE))</f>
        <v>0</v>
      </c>
      <c r="Y68" s="35">
        <f>IF(ISNA(VLOOKUP($C68,'COT HP Stoneham Mar 17'!$A$17:$H$33,8,FALSE))=TRUE,0,VLOOKUP($C68,'COT HP Stoneham Mar 17'!$A$17:$H$33,8,FALSE))</f>
        <v>0</v>
      </c>
      <c r="Z68" s="35">
        <f>IF(ISNA(VLOOKUP($C68,'COT SS MARCH 19'!$A$17:$H$47,8,FALSE))=TRUE,0,VLOOKUP($C68,'COT SS MARCH 19'!$A$17:$H$47,8,FALSE))</f>
        <v>0</v>
      </c>
      <c r="AA68" s="35">
        <f>IF(ISNA(VLOOKUP($C68,'StepUp Le Relais'!$A$17:$H$47,8,FALSE))=TRUE,0,VLOOKUP($C68,'StepUp Le Relais'!$A$17:$H$47,8,FALSE))</f>
        <v>0</v>
      </c>
      <c r="AB68" s="35">
        <f>IF(ISNA(VLOOKUP($C68,'SS JR NATS WHISTHLER APRIL 7'!$A$17:$H$47,8,FALSE))=TRUE,0,VLOOKUP($C68,'SS JR NATS WHISTHLER APRIL 7'!$A$17:$H$47,8,FALSE))</f>
        <v>0</v>
      </c>
      <c r="AC68" s="35">
        <f>IF(ISNA(VLOOKUP($C68,'JR NATS BA WHISTHLER APRIL 8'!$A$17:$H$47,8,FALSE))=TRUE,0,VLOOKUP($C68,'JR NATS BA WHISTHLER APRIL 8'!$A$17:$H$47,8,FALSE))</f>
        <v>0</v>
      </c>
      <c r="AD68" s="35">
        <f>IF(ISNA(VLOOKUP($C68,'JR NATS HP WHISTHLER APRIL 9'!$A$17:$H$47,8,FALSE))=TRUE,0,VLOOKUP($C68,'JR NATS HP WHISTHLER APRIL 9'!$A$17:$H$47,8,FALSE))</f>
        <v>0</v>
      </c>
    </row>
    <row r="69" spans="1:30" ht="15" customHeight="1">
      <c r="A69" s="288" t="s">
        <v>173</v>
      </c>
      <c r="B69" s="278" t="s">
        <v>80</v>
      </c>
      <c r="C69" s="166" t="s">
        <v>172</v>
      </c>
      <c r="D69" s="289"/>
      <c r="E69" s="278">
        <f t="shared" si="6"/>
        <v>64</v>
      </c>
      <c r="F69" s="32">
        <f t="shared" si="7"/>
        <v>64</v>
      </c>
      <c r="G69" s="33">
        <f t="shared" si="8"/>
        <v>83.750000000000014</v>
      </c>
      <c r="H69" s="33">
        <f t="shared" si="9"/>
        <v>0</v>
      </c>
      <c r="I69" s="33">
        <f t="shared" si="10"/>
        <v>0</v>
      </c>
      <c r="J69" s="32">
        <f t="shared" si="11"/>
        <v>83.750000000000014</v>
      </c>
      <c r="K69" s="34"/>
      <c r="L69" s="35" t="str">
        <f>IF(ISNA(VLOOKUP($C69,'COT Yukon Nov 25'!$A$17:$H$37,8,FALSE))=TRUE,"0",VLOOKUP($C69,'COT Yukon Nov 25'!$A$17:$H$37,8,FALSE))</f>
        <v>0</v>
      </c>
      <c r="M69" s="35">
        <f>IF(ISNA(VLOOKUP($C69,'CDN SS JAN 15'!$A$17:$H$31,8,FALSE))=TRUE,0,VLOOKUP($C69,'CDN SS JAN 15'!$A$17:$H$31,8,FALSE))</f>
        <v>0</v>
      </c>
      <c r="N69" s="35">
        <f>IF(ISNA(VLOOKUP($C69,'MUSKOKA TT SS JAN 21'!$A$17:$H$59,8,FALSE))=TRUE,0,VLOOKUP($C69,'MUSKOKA TT SS JAN 21'!$A$17:$H$59,8,FALSE))</f>
        <v>0</v>
      </c>
      <c r="O69" s="36">
        <f>IF(ISNA(VLOOKUP($C69,'MUSKOKA TT SS JAN 22'!$A$17:$H$58,8,FALSE))=TRUE,0,VLOOKUP($C69,'MUSKOKA TT SS JAN 22'!$A$17:$H$58,8,FALSE))</f>
        <v>0</v>
      </c>
      <c r="P69" s="36">
        <f>IF(ISNA(VLOOKUP($C69,'COT SS MSLM JAN 28'!$A$17:$H$71,8,FALSE))=TRUE,0,VLOOKUP($C69,'COT SS MSLM JAN 28'!$A$17:$H$71,8,FALSE))</f>
        <v>0</v>
      </c>
      <c r="Q69" s="35">
        <f>IF(ISNA(VLOOKUP($C69,'COT HP MSLM JAN 29'!$A$17:$H$74,8,FALSE))=TRUE,0,VLOOKUP($C69,'COT HP MSLM JAN 29'!$A$17:$H$74,8,FALSE))</f>
        <v>0</v>
      </c>
      <c r="R69" s="35">
        <f>IF(ISNA(VLOOKUP($C69,'Noram Aspen Feb 18 BA'!$A$17:$H$17,8,FALSE))=TRUE,0,VLOOKUP($C69,'Noram Aspen Feb 18 BA'!$A$17:$H$17,8,FALSE))</f>
        <v>0</v>
      </c>
      <c r="S69" s="35">
        <f>IF(ISNA(VLOOKUP($C69,'Noram Aspen Feb 16 SS'!$A$17:$H$23,8,FALSE))=TRUE,0,VLOOKUP($C69,'Noram Aspen Feb 16 SS'!$A$17:$H$23,8,FALSE))</f>
        <v>0</v>
      </c>
      <c r="T69" s="35">
        <f>IF(ISNA(VLOOKUP($C69,'SS Provincals MSLM Feb 24'!$A$17:$H$58,8,FALSE))=TRUE,0,VLOOKUP($C69,'SS Provincals MSLM Feb 24'!$A$17:$H$58,8,FALSE))</f>
        <v>83.750000000000014</v>
      </c>
      <c r="U69" s="35">
        <f>IF(ISNA(VLOOKUP($C69,'Noram SS COP SUN 26'!$A$17:$H$22,8,FALSE))=TRUE,0,VLOOKUP($C69,'Noram SS COP SUN 26'!$A$17:$H$22,8,FALSE))</f>
        <v>0</v>
      </c>
      <c r="V69" s="35">
        <f>IF(ISNA(VLOOKUP($C69,'Noram HP COP Fri 24'!$A$17:$H$33,8,FALSE))=TRUE,0,VLOOKUP($C69,'Noram HP COP Fri 24'!$A$17:$H$33,8,FALSE))</f>
        <v>0</v>
      </c>
      <c r="W69" s="35">
        <f>IF(ISNA(VLOOKUP($C69,'TT Provincials SS Feb 26'!$A$17:$H$80,8,FALSE))=TRUE,0,VLOOKUP($C69,'TT Provincials SS Feb 26'!$A$17:$H$80,8,FALSE))</f>
        <v>0</v>
      </c>
      <c r="X69" s="35">
        <f>IF(ISNA(VLOOKUP($C69,'MSLM NORAM MAR 4 SS'!$A$17:$H$38,8,FALSE))=TRUE,0,VLOOKUP($C69,'MSLM NORAM MAR 4 SS'!$A$17:$H$38,8,FALSE))</f>
        <v>0</v>
      </c>
      <c r="Y69" s="35">
        <f>IF(ISNA(VLOOKUP($C69,'COT HP Stoneham Mar 17'!$A$17:$H$33,8,FALSE))=TRUE,0,VLOOKUP($C69,'COT HP Stoneham Mar 17'!$A$17:$H$33,8,FALSE))</f>
        <v>0</v>
      </c>
      <c r="Z69" s="35">
        <f>IF(ISNA(VLOOKUP($C69,'COT SS MARCH 19'!$A$17:$H$47,8,FALSE))=TRUE,0,VLOOKUP($C69,'COT SS MARCH 19'!$A$17:$H$47,8,FALSE))</f>
        <v>0</v>
      </c>
      <c r="AA69" s="35">
        <f>IF(ISNA(VLOOKUP($C69,'StepUp Le Relais'!$A$17:$H$47,8,FALSE))=TRUE,0,VLOOKUP($C69,'StepUp Le Relais'!$A$17:$H$47,8,FALSE))</f>
        <v>0</v>
      </c>
      <c r="AB69" s="35">
        <f>IF(ISNA(VLOOKUP($C69,'SS JR NATS WHISTHLER APRIL 7'!$A$17:$H$47,8,FALSE))=TRUE,0,VLOOKUP($C69,'SS JR NATS WHISTHLER APRIL 7'!$A$17:$H$47,8,FALSE))</f>
        <v>0</v>
      </c>
      <c r="AC69" s="35">
        <f>IF(ISNA(VLOOKUP($C69,'JR NATS BA WHISTHLER APRIL 8'!$A$17:$H$47,8,FALSE))=TRUE,0,VLOOKUP($C69,'JR NATS BA WHISTHLER APRIL 8'!$A$17:$H$47,8,FALSE))</f>
        <v>0</v>
      </c>
      <c r="AD69" s="35">
        <f>IF(ISNA(VLOOKUP($C69,'JR NATS HP WHISTHLER APRIL 9'!$A$17:$H$47,8,FALSE))=TRUE,0,VLOOKUP($C69,'JR NATS HP WHISTHLER APRIL 9'!$A$17:$H$47,8,FALSE))</f>
        <v>0</v>
      </c>
    </row>
    <row r="70" spans="1:30" ht="15" customHeight="1">
      <c r="A70" s="278" t="s">
        <v>60</v>
      </c>
      <c r="B70" s="278" t="s">
        <v>69</v>
      </c>
      <c r="C70" s="279" t="s">
        <v>56</v>
      </c>
      <c r="D70" s="289"/>
      <c r="E70" s="278">
        <f t="shared" ref="E70:E101" si="12">F70</f>
        <v>65</v>
      </c>
      <c r="F70" s="32">
        <f t="shared" ref="F70:F101" si="13">RANK(J70:J137,$J$6:$K$73,0)</f>
        <v>65</v>
      </c>
      <c r="G70" s="33">
        <f t="shared" si="8"/>
        <v>53.846153846153854</v>
      </c>
      <c r="H70" s="33">
        <f t="shared" si="9"/>
        <v>0</v>
      </c>
      <c r="I70" s="33">
        <f t="shared" si="10"/>
        <v>0</v>
      </c>
      <c r="J70" s="32">
        <f t="shared" ref="J70:J101" si="14">SUM(G70+H70+I70)</f>
        <v>53.846153846153854</v>
      </c>
      <c r="K70" s="34"/>
      <c r="L70" s="35">
        <f>IF(ISNA(VLOOKUP($C70,'COT Yukon Nov 25'!$A$17:$H$37,8,FALSE))=TRUE,"0",VLOOKUP($C70,'COT Yukon Nov 25'!$A$17:$H$37,8,FALSE))</f>
        <v>53.846153846153854</v>
      </c>
      <c r="M70" s="35">
        <f>IF(ISNA(VLOOKUP($C70,'CDN SS JAN 15'!$A$17:$H$31,8,FALSE))=TRUE,0,VLOOKUP($C70,'CDN SS JAN 15'!$A$17:$H$31,8,FALSE))</f>
        <v>0</v>
      </c>
      <c r="N70" s="35">
        <f>IF(ISNA(VLOOKUP($C70,'MUSKOKA TT SS JAN 21'!$A$17:$H$59,8,FALSE))=TRUE,0,VLOOKUP($C70,'MUSKOKA TT SS JAN 21'!$A$17:$H$59,8,FALSE))</f>
        <v>0</v>
      </c>
      <c r="O70" s="36">
        <f>IF(ISNA(VLOOKUP($C70,'MUSKOKA TT SS JAN 22'!$A$17:$H$58,8,FALSE))=TRUE,0,VLOOKUP($C70,'MUSKOKA TT SS JAN 22'!$A$17:$H$58,8,FALSE))</f>
        <v>0</v>
      </c>
      <c r="P70" s="36">
        <f>IF(ISNA(VLOOKUP($C70,'COT SS MSLM JAN 28'!$A$17:$H$71,8,FALSE))=TRUE,0,VLOOKUP($C70,'COT SS MSLM JAN 28'!$A$17:$H$71,8,FALSE))</f>
        <v>0</v>
      </c>
      <c r="Q70" s="35">
        <f>IF(ISNA(VLOOKUP($C70,'COT HP MSLM JAN 29'!$A$17:$H$74,8,FALSE))=TRUE,0,VLOOKUP($C70,'COT HP MSLM JAN 29'!$A$17:$H$74,8,FALSE))</f>
        <v>0</v>
      </c>
      <c r="R70" s="35">
        <f>IF(ISNA(VLOOKUP($C70,'Noram Aspen Feb 18 BA'!$A$17:$H$17,8,FALSE))=TRUE,0,VLOOKUP($C70,'Noram Aspen Feb 18 BA'!$A$17:$H$17,8,FALSE))</f>
        <v>0</v>
      </c>
      <c r="S70" s="35">
        <f>IF(ISNA(VLOOKUP($C70,'Noram Aspen Feb 16 SS'!$A$17:$H$23,8,FALSE))=TRUE,0,VLOOKUP($C70,'Noram Aspen Feb 16 SS'!$A$17:$H$23,8,FALSE))</f>
        <v>0</v>
      </c>
      <c r="T70" s="35">
        <f>IF(ISNA(VLOOKUP($C70,'SS Provincals MSLM Feb 24'!$A$17:$H$58,8,FALSE))=TRUE,0,VLOOKUP($C70,'SS Provincals MSLM Feb 24'!$A$17:$H$58,8,FALSE))</f>
        <v>0</v>
      </c>
      <c r="U70" s="35">
        <f>IF(ISNA(VLOOKUP($C70,'Noram SS COP SUN 26'!$A$17:$H$22,8,FALSE))=TRUE,0,VLOOKUP($C70,'Noram SS COP SUN 26'!$A$17:$H$22,8,FALSE))</f>
        <v>0</v>
      </c>
      <c r="V70" s="35">
        <f>IF(ISNA(VLOOKUP($C70,'Noram HP COP Fri 24'!$A$17:$H$33,8,FALSE))=TRUE,0,VLOOKUP($C70,'Noram HP COP Fri 24'!$A$17:$H$33,8,FALSE))</f>
        <v>0</v>
      </c>
      <c r="W70" s="35">
        <f>IF(ISNA(VLOOKUP($C70,'TT Provincials SS Feb 26'!$A$17:$H$80,8,FALSE))=TRUE,0,VLOOKUP($C70,'TT Provincials SS Feb 26'!$A$17:$H$80,8,FALSE))</f>
        <v>0</v>
      </c>
      <c r="X70" s="35">
        <f>IF(ISNA(VLOOKUP($C70,'MSLM NORAM MAR 4 SS'!$A$17:$H$38,8,FALSE))=TRUE,0,VLOOKUP($C70,'MSLM NORAM MAR 4 SS'!$A$17:$H$38,8,FALSE))</f>
        <v>0</v>
      </c>
      <c r="Y70" s="35">
        <f>IF(ISNA(VLOOKUP($C70,'COT HP Stoneham Mar 17'!$A$17:$H$33,8,FALSE))=TRUE,0,VLOOKUP($C70,'COT HP Stoneham Mar 17'!$A$17:$H$33,8,FALSE))</f>
        <v>0</v>
      </c>
      <c r="Z70" s="35">
        <f>IF(ISNA(VLOOKUP($C70,'COT SS MARCH 19'!$A$17:$H$47,8,FALSE))=TRUE,0,VLOOKUP($C70,'COT SS MARCH 19'!$A$17:$H$47,8,FALSE))</f>
        <v>0</v>
      </c>
      <c r="AA70" s="35">
        <f>IF(ISNA(VLOOKUP($C70,'StepUp Le Relais'!$A$17:$H$47,8,FALSE))=TRUE,0,VLOOKUP($C70,'StepUp Le Relais'!$A$17:$H$47,8,FALSE))</f>
        <v>0</v>
      </c>
      <c r="AB70" s="35">
        <f>IF(ISNA(VLOOKUP($C70,'SS JR NATS WHISTHLER APRIL 7'!$A$17:$H$47,8,FALSE))=TRUE,0,VLOOKUP($C70,'SS JR NATS WHISTHLER APRIL 7'!$A$17:$H$47,8,FALSE))</f>
        <v>0</v>
      </c>
      <c r="AC70" s="35">
        <f>IF(ISNA(VLOOKUP($C70,'JR NATS BA WHISTHLER APRIL 8'!$A$17:$H$47,8,FALSE))=TRUE,0,VLOOKUP($C70,'JR NATS BA WHISTHLER APRIL 8'!$A$17:$H$47,8,FALSE))</f>
        <v>0</v>
      </c>
      <c r="AD70" s="35">
        <f>IF(ISNA(VLOOKUP($C70,'JR NATS HP WHISTHLER APRIL 9'!$A$17:$H$47,8,FALSE))=TRUE,0,VLOOKUP($C70,'JR NATS HP WHISTHLER APRIL 9'!$A$17:$H$47,8,FALSE))</f>
        <v>0</v>
      </c>
    </row>
    <row r="71" spans="1:30" ht="15" customHeight="1">
      <c r="A71" s="276" t="s">
        <v>123</v>
      </c>
      <c r="B71" s="276" t="s">
        <v>80</v>
      </c>
      <c r="C71" s="279" t="s">
        <v>127</v>
      </c>
      <c r="D71" s="289"/>
      <c r="E71" s="278">
        <f t="shared" si="12"/>
        <v>66</v>
      </c>
      <c r="F71" s="32">
        <f t="shared" si="13"/>
        <v>66</v>
      </c>
      <c r="G71" s="33">
        <f t="shared" si="8"/>
        <v>42.141230068337137</v>
      </c>
      <c r="H71" s="33">
        <f t="shared" si="9"/>
        <v>0</v>
      </c>
      <c r="I71" s="33">
        <f t="shared" si="10"/>
        <v>0</v>
      </c>
      <c r="J71" s="32">
        <f t="shared" si="14"/>
        <v>42.141230068337137</v>
      </c>
      <c r="K71" s="34"/>
      <c r="L71" s="35" t="str">
        <f>IF(ISNA(VLOOKUP($C71,'COT Yukon Nov 25'!$A$17:$H$37,8,FALSE))=TRUE,"0",VLOOKUP($C71,'COT Yukon Nov 25'!$A$17:$H$37,8,FALSE))</f>
        <v>0</v>
      </c>
      <c r="M71" s="35">
        <f>IF(ISNA(VLOOKUP($C71,'CDN SS JAN 15'!$A$17:$H$31,8,FALSE))=TRUE,0,VLOOKUP($C71,'CDN SS JAN 15'!$A$17:$H$31,8,FALSE))</f>
        <v>0</v>
      </c>
      <c r="N71" s="35">
        <f>IF(ISNA(VLOOKUP($C71,'MUSKOKA TT SS JAN 21'!$A$17:$H$59,8,FALSE))=TRUE,0,VLOOKUP($C71,'MUSKOKA TT SS JAN 21'!$A$17:$H$59,8,FALSE))</f>
        <v>42.141230068337137</v>
      </c>
      <c r="O71" s="36">
        <f>IF(ISNA(VLOOKUP($C71,'MUSKOKA TT SS JAN 22'!$A$17:$H$58,8,FALSE))=TRUE,0,VLOOKUP($C71,'MUSKOKA TT SS JAN 22'!$A$17:$H$58,8,FALSE))</f>
        <v>0</v>
      </c>
      <c r="P71" s="36">
        <f>IF(ISNA(VLOOKUP($C71,'COT SS MSLM JAN 28'!$A$17:$H$72,8,FALSE))=TRUE,0,VLOOKUP($C71,'COT SS MSLM JAN 28'!$A$17:$H$72,8,FALSE))</f>
        <v>0</v>
      </c>
      <c r="Q71" s="35">
        <f>IF(ISNA(VLOOKUP($C71,'COT HP MSLM JAN 29'!$A$17:$H$74,8,FALSE))=TRUE,0,VLOOKUP($C71,'COT HP MSLM JAN 29'!$A$17:$H$74,8,FALSE))</f>
        <v>0</v>
      </c>
      <c r="R71" s="35">
        <f>IF(ISNA(VLOOKUP($C71,'Noram Aspen Feb 18 BA'!$A$17:$H$17,8,FALSE))=TRUE,0,VLOOKUP($C71,'Noram Aspen Feb 18 BA'!$A$17:$H$17,8,FALSE))</f>
        <v>0</v>
      </c>
      <c r="S71" s="35">
        <f>IF(ISNA(VLOOKUP($C71,'Noram Aspen Feb 16 SS'!$A$17:$H$23,8,FALSE))=TRUE,0,VLOOKUP($C71,'Noram Aspen Feb 16 SS'!$A$17:$H$23,8,FALSE))</f>
        <v>0</v>
      </c>
      <c r="T71" s="35">
        <f>IF(ISNA(VLOOKUP($C71,'SS Provincals MSLM Feb 24'!$A$17:$H$58,8,FALSE))=TRUE,0,VLOOKUP($C71,'SS Provincals MSLM Feb 24'!$A$17:$H$58,8,FALSE))</f>
        <v>0</v>
      </c>
      <c r="U71" s="35">
        <f>IF(ISNA(VLOOKUP($C71,'Noram SS COP SUN 26'!$A$17:$H$22,8,FALSE))=TRUE,0,VLOOKUP($C71,'Noram SS COP SUN 26'!$A$17:$H$22,8,FALSE))</f>
        <v>0</v>
      </c>
      <c r="V71" s="35">
        <f>IF(ISNA(VLOOKUP($C71,'Noram HP COP Fri 24'!$A$17:$H$33,8,FALSE))=TRUE,0,VLOOKUP($C71,'Noram HP COP Fri 24'!$A$17:$H$33,8,FALSE))</f>
        <v>0</v>
      </c>
      <c r="W71" s="35">
        <f>IF(ISNA(VLOOKUP($C71,'TT Provincials SS Feb 26'!$A$17:$H$80,8,FALSE))=TRUE,0,VLOOKUP($C71,'TT Provincials SS Feb 26'!$A$17:$H$80,8,FALSE))</f>
        <v>0</v>
      </c>
      <c r="X71" s="35">
        <f>IF(ISNA(VLOOKUP($C71,'MSLM NORAM MAR 4 SS'!$A$17:$H$38,8,FALSE))=TRUE,0,VLOOKUP($C71,'MSLM NORAM MAR 4 SS'!$A$17:$H$38,8,FALSE))</f>
        <v>0</v>
      </c>
      <c r="Y71" s="35">
        <f>IF(ISNA(VLOOKUP($C71,'COT HP Stoneham Mar 17'!$A$17:$H$33,8,FALSE))=TRUE,0,VLOOKUP($C71,'COT HP Stoneham Mar 17'!$A$17:$H$33,8,FALSE))</f>
        <v>0</v>
      </c>
      <c r="Z71" s="35">
        <f>IF(ISNA(VLOOKUP($C71,'COT SS MARCH 19'!$A$17:$H$47,8,FALSE))=TRUE,0,VLOOKUP($C71,'COT SS MARCH 19'!$A$17:$H$47,8,FALSE))</f>
        <v>0</v>
      </c>
      <c r="AA71" s="35">
        <f>IF(ISNA(VLOOKUP($C71,'StepUp Le Relais'!$A$17:$H$47,8,FALSE))=TRUE,0,VLOOKUP($C71,'StepUp Le Relais'!$A$17:$H$47,8,FALSE))</f>
        <v>0</v>
      </c>
      <c r="AB71" s="35">
        <f>IF(ISNA(VLOOKUP($C71,'SS JR NATS WHISTHLER APRIL 7'!$A$17:$H$47,8,FALSE))=TRUE,0,VLOOKUP($C71,'SS JR NATS WHISTHLER APRIL 7'!$A$17:$H$47,8,FALSE))</f>
        <v>0</v>
      </c>
      <c r="AC71" s="35">
        <f>IF(ISNA(VLOOKUP($C71,'JR NATS BA WHISTHLER APRIL 8'!$A$17:$H$47,8,FALSE))=TRUE,0,VLOOKUP($C71,'JR NATS BA WHISTHLER APRIL 8'!$A$17:$H$47,8,FALSE))</f>
        <v>0</v>
      </c>
      <c r="AD71" s="35">
        <f>IF(ISNA(VLOOKUP($C71,'JR NATS HP WHISTHLER APRIL 9'!$A$17:$H$47,8,FALSE))=TRUE,0,VLOOKUP($C71,'JR NATS HP WHISTHLER APRIL 9'!$A$17:$H$47,8,FALSE))</f>
        <v>0</v>
      </c>
    </row>
    <row r="72" spans="1:30" ht="15" customHeight="1">
      <c r="A72" s="278" t="s">
        <v>121</v>
      </c>
      <c r="B72" s="276" t="s">
        <v>80</v>
      </c>
      <c r="C72" s="206" t="s">
        <v>122</v>
      </c>
      <c r="D72" s="289"/>
      <c r="E72" s="278">
        <f t="shared" si="12"/>
        <v>67</v>
      </c>
      <c r="F72" s="32">
        <f t="shared" si="13"/>
        <v>67</v>
      </c>
      <c r="G72" s="33">
        <f t="shared" si="8"/>
        <v>38.724373576309794</v>
      </c>
      <c r="H72" s="33">
        <f t="shared" si="9"/>
        <v>0</v>
      </c>
      <c r="I72" s="33">
        <f t="shared" si="10"/>
        <v>0</v>
      </c>
      <c r="J72" s="32">
        <f t="shared" si="14"/>
        <v>38.724373576309794</v>
      </c>
      <c r="K72" s="34"/>
      <c r="L72" s="35" t="str">
        <f>IF(ISNA(VLOOKUP($C72,'COT Yukon Nov 25'!$A$17:$H$37,8,FALSE))=TRUE,"0",VLOOKUP($C72,'COT Yukon Nov 25'!$A$17:$H$37,8,FALSE))</f>
        <v>0</v>
      </c>
      <c r="M72" s="35">
        <f>IF(ISNA(VLOOKUP($C72,'CDN SS JAN 15'!$A$17:$H$31,8,FALSE))=TRUE,0,VLOOKUP($C72,'CDN SS JAN 15'!$A$17:$H$31,8,FALSE))</f>
        <v>0</v>
      </c>
      <c r="N72" s="35">
        <f>IF(ISNA(VLOOKUP($C72,'MUSKOKA TT SS JAN 21'!$A$17:$H$59,8,FALSE))=TRUE,0,VLOOKUP($C72,'MUSKOKA TT SS JAN 21'!$A$17:$H$59,8,FALSE))</f>
        <v>38.724373576309794</v>
      </c>
      <c r="O72" s="36">
        <f>IF(ISNA(VLOOKUP($C72,'MUSKOKA TT SS JAN 22'!$A$17:$H$58,8,FALSE))=TRUE,0,VLOOKUP($C72,'MUSKOKA TT SS JAN 22'!$A$17:$H$58,8,FALSE))</f>
        <v>0</v>
      </c>
      <c r="P72" s="36">
        <f>IF(ISNA(VLOOKUP($C72,'COT SS MSLM JAN 28'!$A$17:$H$71,8,FALSE))=TRUE,0,VLOOKUP($C72,'COT SS MSLM JAN 28'!$A$17:$H$71,8,FALSE))</f>
        <v>0</v>
      </c>
      <c r="Q72" s="35">
        <f>IF(ISNA(VLOOKUP($C72,'COT HP MSLM JAN 29'!$A$17:$H$74,8,FALSE))=TRUE,0,VLOOKUP($C72,'COT HP MSLM JAN 29'!$A$17:$H$74,8,FALSE))</f>
        <v>0</v>
      </c>
      <c r="R72" s="35">
        <f>IF(ISNA(VLOOKUP($C72,'Noram Aspen Feb 18 BA'!$A$17:$H$17,8,FALSE))=TRUE,0,VLOOKUP($C72,'Noram Aspen Feb 18 BA'!$A$17:$H$17,8,FALSE))</f>
        <v>0</v>
      </c>
      <c r="S72" s="35">
        <f>IF(ISNA(VLOOKUP($C72,'Noram Aspen Feb 16 SS'!$A$17:$H$23,8,FALSE))=TRUE,0,VLOOKUP($C72,'Noram Aspen Feb 16 SS'!$A$17:$H$23,8,FALSE))</f>
        <v>0</v>
      </c>
      <c r="T72" s="35">
        <f>IF(ISNA(VLOOKUP($C72,'SS Provincals MSLM Feb 24'!$A$17:$H$58,8,FALSE))=TRUE,0,VLOOKUP($C72,'SS Provincals MSLM Feb 24'!$A$17:$H$58,8,FALSE))</f>
        <v>0</v>
      </c>
      <c r="U72" s="35">
        <f>IF(ISNA(VLOOKUP($C72,'Noram SS COP SUN 26'!$A$17:$H$22,8,FALSE))=TRUE,0,VLOOKUP($C72,'Noram SS COP SUN 26'!$A$17:$H$22,8,FALSE))</f>
        <v>0</v>
      </c>
      <c r="V72" s="35">
        <f>IF(ISNA(VLOOKUP($C72,'Noram HP COP Fri 24'!$A$17:$H$33,8,FALSE))=TRUE,0,VLOOKUP($C72,'Noram HP COP Fri 24'!$A$17:$H$33,8,FALSE))</f>
        <v>0</v>
      </c>
      <c r="W72" s="35">
        <f>IF(ISNA(VLOOKUP($C72,'TT Provincials SS Feb 26'!$A$17:$H$80,8,FALSE))=TRUE,0,VLOOKUP($C72,'TT Provincials SS Feb 26'!$A$17:$H$80,8,FALSE))</f>
        <v>0</v>
      </c>
      <c r="X72" s="35">
        <f>IF(ISNA(VLOOKUP($C72,'MSLM NORAM MAR 4 SS'!$A$17:$H$38,8,FALSE))=TRUE,0,VLOOKUP($C72,'MSLM NORAM MAR 4 SS'!$A$17:$H$38,8,FALSE))</f>
        <v>0</v>
      </c>
      <c r="Y72" s="35">
        <f>IF(ISNA(VLOOKUP($C72,'COT HP Stoneham Mar 17'!$A$17:$H$33,8,FALSE))=TRUE,0,VLOOKUP($C72,'COT HP Stoneham Mar 17'!$A$17:$H$33,8,FALSE))</f>
        <v>0</v>
      </c>
      <c r="Z72" s="35">
        <f>IF(ISNA(VLOOKUP($C72,'COT SS MARCH 19'!$A$17:$H$47,8,FALSE))=TRUE,0,VLOOKUP($C72,'COT SS MARCH 19'!$A$17:$H$47,8,FALSE))</f>
        <v>0</v>
      </c>
      <c r="AA72" s="35">
        <f>IF(ISNA(VLOOKUP($C72,'StepUp Le Relais'!$A$17:$H$47,8,FALSE))=TRUE,0,VLOOKUP($C72,'StepUp Le Relais'!$A$17:$H$47,8,FALSE))</f>
        <v>0</v>
      </c>
      <c r="AB72" s="35">
        <f>IF(ISNA(VLOOKUP($C72,'SS JR NATS WHISTHLER APRIL 7'!$A$17:$H$47,8,FALSE))=TRUE,0,VLOOKUP($C72,'SS JR NATS WHISTHLER APRIL 7'!$A$17:$H$47,8,FALSE))</f>
        <v>0</v>
      </c>
      <c r="AC72" s="35">
        <f>IF(ISNA(VLOOKUP($C72,'JR NATS BA WHISTHLER APRIL 8'!$A$17:$H$47,8,FALSE))=TRUE,0,VLOOKUP($C72,'JR NATS BA WHISTHLER APRIL 8'!$A$17:$H$47,8,FALSE))</f>
        <v>0</v>
      </c>
      <c r="AD72" s="35">
        <f>IF(ISNA(VLOOKUP($C72,'JR NATS HP WHISTHLER APRIL 9'!$A$17:$H$47,8,FALSE))=TRUE,0,VLOOKUP($C72,'JR NATS HP WHISTHLER APRIL 9'!$A$17:$H$47,8,FALSE))</f>
        <v>0</v>
      </c>
    </row>
    <row r="73" spans="1:30" ht="20" customHeight="1">
      <c r="A73" s="288" t="s">
        <v>60</v>
      </c>
      <c r="B73" s="278" t="s">
        <v>69</v>
      </c>
      <c r="C73" s="206" t="s">
        <v>66</v>
      </c>
      <c r="D73" s="289"/>
      <c r="E73" s="278">
        <f t="shared" si="12"/>
        <v>68</v>
      </c>
      <c r="F73" s="32">
        <f t="shared" si="13"/>
        <v>68</v>
      </c>
      <c r="G73" s="33">
        <f t="shared" si="8"/>
        <v>0</v>
      </c>
      <c r="H73" s="33">
        <f t="shared" si="9"/>
        <v>0</v>
      </c>
      <c r="I73" s="33">
        <f t="shared" si="10"/>
        <v>0</v>
      </c>
      <c r="J73" s="32">
        <f t="shared" si="14"/>
        <v>0</v>
      </c>
      <c r="K73" s="34"/>
      <c r="L73" s="35">
        <f>IF(ISNA(VLOOKUP($C73,'COT Yukon Nov 25'!$A$17:$H$37,8,FALSE))=TRUE,"0",VLOOKUP($C73,'COT Yukon Nov 25'!$A$17:$H$37,8,FALSE))</f>
        <v>0</v>
      </c>
      <c r="M73" s="35">
        <f>IF(ISNA(VLOOKUP($C73,'CDN SS JAN 15'!$A$17:$H$31,8,FALSE))=TRUE,0,VLOOKUP($C73,'CDN SS JAN 15'!$A$17:$H$31,8,FALSE))</f>
        <v>0</v>
      </c>
      <c r="N73" s="35">
        <f>IF(ISNA(VLOOKUP($C73,'MUSKOKA TT SS JAN 21'!$A$17:$H$59,8,FALSE))=TRUE,0,VLOOKUP($C73,'MUSKOKA TT SS JAN 21'!$A$17:$H$59,8,FALSE))</f>
        <v>0</v>
      </c>
      <c r="O73" s="36">
        <f>IF(ISNA(VLOOKUP($C73,'MUSKOKA TT SS JAN 22'!$A$17:$H$58,8,FALSE))=TRUE,0,VLOOKUP($C73,'MUSKOKA TT SS JAN 22'!$A$17:$H$58,8,FALSE))</f>
        <v>0</v>
      </c>
      <c r="P73" s="36">
        <f>IF(ISNA(VLOOKUP($C73,'COT SS MSLM JAN 28'!$A$17:$H$71,8,FALSE))=TRUE,0,VLOOKUP($C73,'COT SS MSLM JAN 28'!$A$17:$H$71,8,FALSE))</f>
        <v>0</v>
      </c>
      <c r="Q73" s="35">
        <f>IF(ISNA(VLOOKUP($C73,'COT HP MSLM JAN 29'!$A$17:$H$74,8,FALSE))=TRUE,0,VLOOKUP($C73,'COT HP MSLM JAN 29'!$A$17:$H$74,8,FALSE))</f>
        <v>0</v>
      </c>
      <c r="R73" s="35">
        <f>IF(ISNA(VLOOKUP($C73,'Noram Aspen Feb 18 BA'!$A$17:$H$17,8,FALSE))=TRUE,0,VLOOKUP($C73,'Noram Aspen Feb 18 BA'!$A$17:$H$17,8,FALSE))</f>
        <v>0</v>
      </c>
      <c r="S73" s="35">
        <f>IF(ISNA(VLOOKUP($C73,'Noram Aspen Feb 16 SS'!$A$17:$H$23,8,FALSE))=TRUE,0,VLOOKUP($C73,'Noram Aspen Feb 16 SS'!$A$17:$H$23,8,FALSE))</f>
        <v>0</v>
      </c>
      <c r="T73" s="35">
        <f>IF(ISNA(VLOOKUP($C73,'SS Provincals MSLM Feb 24'!$A$17:$H$58,8,FALSE))=TRUE,0,VLOOKUP($C73,'SS Provincals MSLM Feb 24'!$A$17:$H$58,8,FALSE))</f>
        <v>0</v>
      </c>
      <c r="U73" s="35">
        <f>IF(ISNA(VLOOKUP($C73,'Noram SS COP SUN 26'!$A$17:$H$22,8,FALSE))=TRUE,0,VLOOKUP($C73,'Noram SS COP SUN 26'!$A$17:$H$22,8,FALSE))</f>
        <v>0</v>
      </c>
      <c r="V73" s="35">
        <f>IF(ISNA(VLOOKUP($C73,'Noram HP COP Fri 24'!$A$17:$H$33,8,FALSE))=TRUE,0,VLOOKUP($C73,'Noram HP COP Fri 24'!$A$17:$H$33,8,FALSE))</f>
        <v>0</v>
      </c>
      <c r="W73" s="35">
        <f>IF(ISNA(VLOOKUP($C73,'TT Provincials SS Feb 26'!$A$17:$H$80,8,FALSE))=TRUE,0,VLOOKUP($C73,'TT Provincials SS Feb 26'!$A$17:$H$80,8,FALSE))</f>
        <v>0</v>
      </c>
      <c r="X73" s="35">
        <f>IF(ISNA(VLOOKUP($C73,'MSLM NORAM MAR 4 SS'!$A$17:$H$38,8,FALSE))=TRUE,0,VLOOKUP($C73,'MSLM NORAM MAR 4 SS'!$A$17:$H$38,8,FALSE))</f>
        <v>0</v>
      </c>
      <c r="Y73" s="35">
        <f>IF(ISNA(VLOOKUP($C73,'COT HP Stoneham Mar 17'!$A$17:$H$33,8,FALSE))=TRUE,0,VLOOKUP($C73,'COT HP Stoneham Mar 17'!$A$17:$H$33,8,FALSE))</f>
        <v>0</v>
      </c>
      <c r="Z73" s="35">
        <f>IF(ISNA(VLOOKUP($C73,'COT SS MARCH 19'!$A$17:$H$47,8,FALSE))=TRUE,0,VLOOKUP($C73,'COT SS MARCH 19'!$A$17:$H$47,8,FALSE))</f>
        <v>0</v>
      </c>
      <c r="AA73" s="35">
        <f>IF(ISNA(VLOOKUP($C73,'StepUp Le Relais'!$A$17:$H$47,8,FALSE))=TRUE,0,VLOOKUP($C73,'StepUp Le Relais'!$A$17:$H$47,8,FALSE))</f>
        <v>0</v>
      </c>
      <c r="AB73" s="35">
        <f>IF(ISNA(VLOOKUP($C73,'SS JR NATS WHISTHLER APRIL 7'!$A$17:$H$47,8,FALSE))=TRUE,0,VLOOKUP($C73,'SS JR NATS WHISTHLER APRIL 7'!$A$17:$H$47,8,FALSE))</f>
        <v>0</v>
      </c>
      <c r="AC73" s="35">
        <f>IF(ISNA(VLOOKUP($C73,'JR NATS BA WHISTHLER APRIL 8'!$A$17:$H$47,8,FALSE))=TRUE,0,VLOOKUP($C73,'JR NATS BA WHISTHLER APRIL 8'!$A$17:$H$47,8,FALSE))</f>
        <v>0</v>
      </c>
      <c r="AD73" s="35">
        <f>IF(ISNA(VLOOKUP($C73,'JR NATS HP WHISTHLER APRIL 9'!$A$17:$H$47,8,FALSE))=TRUE,0,VLOOKUP($C73,'JR NATS HP WHISTHLER APRIL 9'!$A$17:$H$47,8,FALSE))</f>
        <v>0</v>
      </c>
    </row>
  </sheetData>
  <sortState ref="A7:AD73">
    <sortCondition ref="E7:E73"/>
  </sortState>
  <mergeCells count="1">
    <mergeCell ref="F3:J3"/>
  </mergeCells>
  <phoneticPr fontId="1"/>
  <conditionalFormatting sqref="C6:C14 C16:C19">
    <cfRule type="duplicateValues" dxfId="162" priority="19"/>
  </conditionalFormatting>
  <conditionalFormatting sqref="C6:C14 C16:C19">
    <cfRule type="duplicateValues" dxfId="161" priority="20"/>
  </conditionalFormatting>
  <conditionalFormatting sqref="C37">
    <cfRule type="duplicateValues" dxfId="160" priority="17"/>
  </conditionalFormatting>
  <conditionalFormatting sqref="C37">
    <cfRule type="duplicateValues" dxfId="159" priority="18"/>
  </conditionalFormatting>
  <conditionalFormatting sqref="C58">
    <cfRule type="duplicateValues" dxfId="158" priority="15"/>
  </conditionalFormatting>
  <conditionalFormatting sqref="C58">
    <cfRule type="duplicateValues" dxfId="157" priority="16"/>
  </conditionalFormatting>
  <conditionalFormatting sqref="C57 C20:C36 C38:C54 C59 C68">
    <cfRule type="duplicateValues" dxfId="156" priority="113"/>
  </conditionalFormatting>
  <conditionalFormatting sqref="C70">
    <cfRule type="duplicateValues" dxfId="155" priority="13"/>
  </conditionalFormatting>
  <conditionalFormatting sqref="C70">
    <cfRule type="duplicateValues" dxfId="154" priority="14"/>
  </conditionalFormatting>
  <conditionalFormatting sqref="C72">
    <cfRule type="duplicateValues" dxfId="153" priority="5"/>
  </conditionalFormatting>
  <conditionalFormatting sqref="C72">
    <cfRule type="duplicateValues" dxfId="152" priority="6"/>
  </conditionalFormatting>
  <conditionalFormatting sqref="C71">
    <cfRule type="duplicateValues" dxfId="151" priority="9"/>
  </conditionalFormatting>
  <conditionalFormatting sqref="C71">
    <cfRule type="duplicateValues" dxfId="150" priority="10"/>
  </conditionalFormatting>
  <conditionalFormatting sqref="C73">
    <cfRule type="duplicateValues" dxfId="149" priority="3"/>
  </conditionalFormatting>
  <conditionalFormatting sqref="C73">
    <cfRule type="duplicateValues" dxfId="148" priority="4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showRuler="0" workbookViewId="0">
      <selection activeCell="A21" sqref="A21"/>
    </sheetView>
  </sheetViews>
  <sheetFormatPr baseColWidth="10" defaultColWidth="10.7109375" defaultRowHeight="13" x14ac:dyDescent="0"/>
  <cols>
    <col min="1" max="1" width="17.42578125" customWidth="1"/>
    <col min="2" max="8" width="8.42578125" customWidth="1"/>
    <col min="9" max="9" width="9.140625" customWidth="1"/>
  </cols>
  <sheetData>
    <row r="1" spans="1:9" ht="15" customHeight="1">
      <c r="A1" s="393"/>
      <c r="B1" s="219"/>
      <c r="C1" s="219"/>
      <c r="D1" s="219"/>
      <c r="E1" s="219"/>
      <c r="F1" s="219"/>
      <c r="G1" s="219"/>
      <c r="H1" s="219"/>
      <c r="I1" s="220"/>
    </row>
    <row r="2" spans="1:9" ht="15" customHeight="1">
      <c r="A2" s="393"/>
      <c r="B2" s="400" t="s">
        <v>150</v>
      </c>
      <c r="C2" s="400"/>
      <c r="D2" s="400"/>
      <c r="E2" s="400"/>
      <c r="F2" s="400"/>
      <c r="G2" s="219"/>
      <c r="H2" s="219"/>
      <c r="I2" s="220"/>
    </row>
    <row r="3" spans="1:9" ht="15" customHeight="1">
      <c r="A3" s="393"/>
      <c r="B3" s="219"/>
      <c r="C3" s="219"/>
      <c r="D3" s="219"/>
      <c r="E3" s="219"/>
      <c r="F3" s="219"/>
      <c r="G3" s="219"/>
      <c r="H3" s="219"/>
      <c r="I3" s="220"/>
    </row>
    <row r="4" spans="1:9" ht="15" customHeight="1">
      <c r="A4" s="393"/>
      <c r="B4" s="400" t="s">
        <v>37</v>
      </c>
      <c r="C4" s="400"/>
      <c r="D4" s="400"/>
      <c r="E4" s="400"/>
      <c r="F4" s="400"/>
      <c r="G4" s="219"/>
      <c r="H4" s="219"/>
      <c r="I4" s="220"/>
    </row>
    <row r="5" spans="1:9" ht="15" customHeight="1">
      <c r="A5" s="393"/>
      <c r="B5" s="219"/>
      <c r="C5" s="219"/>
      <c r="D5" s="219"/>
      <c r="E5" s="219"/>
      <c r="F5" s="219"/>
      <c r="G5" s="219"/>
      <c r="H5" s="219"/>
      <c r="I5" s="220"/>
    </row>
    <row r="6" spans="1:9" ht="15" customHeight="1">
      <c r="A6" s="393"/>
      <c r="B6" s="401"/>
      <c r="C6" s="401"/>
      <c r="D6" s="219"/>
      <c r="E6" s="219"/>
      <c r="F6" s="219"/>
      <c r="G6" s="219"/>
      <c r="H6" s="219"/>
      <c r="I6" s="220"/>
    </row>
    <row r="7" spans="1:9" ht="15" customHeight="1">
      <c r="A7" s="393"/>
      <c r="B7" s="219"/>
      <c r="C7" s="219"/>
      <c r="D7" s="219"/>
      <c r="E7" s="219"/>
      <c r="F7" s="219"/>
      <c r="G7" s="219"/>
      <c r="H7" s="219"/>
      <c r="I7" s="220"/>
    </row>
    <row r="8" spans="1:9" ht="15" customHeight="1">
      <c r="A8" s="69" t="s">
        <v>12</v>
      </c>
      <c r="B8" s="222" t="s">
        <v>151</v>
      </c>
      <c r="C8" s="222"/>
      <c r="D8" s="222"/>
      <c r="E8" s="222"/>
      <c r="F8" s="223"/>
      <c r="G8" s="223"/>
      <c r="H8" s="223"/>
      <c r="I8" s="220"/>
    </row>
    <row r="9" spans="1:9" ht="15" customHeight="1">
      <c r="A9" s="69" t="s">
        <v>0</v>
      </c>
      <c r="B9" s="222" t="s">
        <v>152</v>
      </c>
      <c r="C9" s="222"/>
      <c r="D9" s="222"/>
      <c r="E9" s="222"/>
      <c r="F9" s="223"/>
      <c r="G9" s="223"/>
      <c r="H9" s="223"/>
      <c r="I9" s="220"/>
    </row>
    <row r="10" spans="1:9" ht="15" customHeight="1">
      <c r="A10" s="69" t="s">
        <v>14</v>
      </c>
      <c r="B10" s="402" t="s">
        <v>155</v>
      </c>
      <c r="C10" s="402"/>
      <c r="D10" s="226"/>
      <c r="E10" s="226"/>
      <c r="F10" s="227"/>
      <c r="G10" s="227"/>
      <c r="H10" s="227"/>
      <c r="I10" s="220"/>
    </row>
    <row r="11" spans="1:9" ht="15" customHeight="1">
      <c r="A11" s="69" t="s">
        <v>36</v>
      </c>
      <c r="B11" s="222" t="s">
        <v>44</v>
      </c>
      <c r="C11" s="226"/>
      <c r="D11" s="219"/>
      <c r="E11" s="219"/>
      <c r="F11" s="219"/>
      <c r="G11" s="219"/>
      <c r="H11" s="219"/>
      <c r="I11" s="220"/>
    </row>
    <row r="12" spans="1:9" ht="15" customHeight="1">
      <c r="A12" s="69" t="s">
        <v>17</v>
      </c>
      <c r="B12" s="217" t="s">
        <v>75</v>
      </c>
      <c r="C12" s="218"/>
      <c r="D12" s="218"/>
      <c r="E12" s="218"/>
      <c r="F12" s="218"/>
      <c r="G12" s="218"/>
      <c r="H12" s="218"/>
      <c r="I12" s="67"/>
    </row>
    <row r="13" spans="1:9" ht="15" customHeight="1">
      <c r="A13" s="217" t="s">
        <v>13</v>
      </c>
      <c r="B13" s="74" t="s">
        <v>2</v>
      </c>
      <c r="C13" s="75"/>
      <c r="D13" s="76" t="s">
        <v>18</v>
      </c>
      <c r="E13" s="75"/>
      <c r="F13" s="76" t="s">
        <v>1</v>
      </c>
      <c r="G13" s="75"/>
      <c r="H13" s="77"/>
      <c r="I13" s="78" t="s">
        <v>27</v>
      </c>
    </row>
    <row r="14" spans="1:9" ht="15" customHeight="1">
      <c r="A14" s="217" t="s">
        <v>16</v>
      </c>
      <c r="B14" s="79">
        <v>0.9</v>
      </c>
      <c r="C14" s="80"/>
      <c r="D14" s="252">
        <v>0.95</v>
      </c>
      <c r="E14" s="80"/>
      <c r="F14" s="81">
        <v>1</v>
      </c>
      <c r="G14" s="80"/>
      <c r="H14" s="82" t="s">
        <v>19</v>
      </c>
      <c r="I14" s="229" t="s">
        <v>28</v>
      </c>
    </row>
    <row r="15" spans="1:9" ht="15" customHeight="1">
      <c r="A15" s="217" t="s">
        <v>15</v>
      </c>
      <c r="B15" s="84">
        <v>92.66</v>
      </c>
      <c r="C15" s="85"/>
      <c r="D15" s="251">
        <v>90.83</v>
      </c>
      <c r="E15" s="85"/>
      <c r="F15" s="86">
        <v>94</v>
      </c>
      <c r="G15" s="85"/>
      <c r="H15" s="82" t="s">
        <v>20</v>
      </c>
      <c r="I15" s="229" t="s">
        <v>29</v>
      </c>
    </row>
    <row r="16" spans="1:9" ht="15" customHeight="1">
      <c r="A16" s="217"/>
      <c r="B16" s="88" t="s">
        <v>5</v>
      </c>
      <c r="C16" s="89" t="s">
        <v>4</v>
      </c>
      <c r="D16" s="88" t="s">
        <v>5</v>
      </c>
      <c r="E16" s="89" t="s">
        <v>4</v>
      </c>
      <c r="F16" s="89" t="s">
        <v>5</v>
      </c>
      <c r="G16" s="89" t="s">
        <v>4</v>
      </c>
      <c r="H16" s="90" t="s">
        <v>4</v>
      </c>
      <c r="I16" s="230">
        <v>95</v>
      </c>
    </row>
    <row r="17" spans="1:9">
      <c r="A17" s="129" t="s">
        <v>65</v>
      </c>
      <c r="B17" s="178">
        <v>66.5</v>
      </c>
      <c r="C17" s="93">
        <f t="shared" ref="C17:C23" si="0">B17/B$15*1000*B$14</f>
        <v>645.90977768184769</v>
      </c>
      <c r="D17" s="178">
        <v>0</v>
      </c>
      <c r="E17" s="93">
        <f t="shared" ref="E17:E22" si="1">D17/D$15*1000*D$14</f>
        <v>0</v>
      </c>
      <c r="F17" s="178">
        <v>0</v>
      </c>
      <c r="G17" s="93">
        <f t="shared" ref="G17:G23" si="2">F17/F$15*1000*F$14</f>
        <v>0</v>
      </c>
      <c r="H17" s="180">
        <f>LARGE((C17,E17,G17),1)</f>
        <v>645.90977768184769</v>
      </c>
      <c r="I17" s="95">
        <v>35</v>
      </c>
    </row>
    <row r="18" spans="1:9">
      <c r="A18" s="127" t="s">
        <v>59</v>
      </c>
      <c r="B18" s="178">
        <v>41</v>
      </c>
      <c r="C18" s="93">
        <f t="shared" si="0"/>
        <v>398.23008849557522</v>
      </c>
      <c r="D18" s="178">
        <v>0</v>
      </c>
      <c r="E18" s="93">
        <f t="shared" si="1"/>
        <v>0</v>
      </c>
      <c r="F18" s="178">
        <v>0</v>
      </c>
      <c r="G18" s="93">
        <f t="shared" si="2"/>
        <v>0</v>
      </c>
      <c r="H18" s="180">
        <f>LARGE((C18,E18,G18),1)</f>
        <v>398.23008849557522</v>
      </c>
      <c r="I18" s="95">
        <v>64</v>
      </c>
    </row>
    <row r="19" spans="1:9">
      <c r="A19" s="231" t="s">
        <v>58</v>
      </c>
      <c r="B19" s="178">
        <v>24.33</v>
      </c>
      <c r="C19" s="93">
        <f t="shared" si="0"/>
        <v>236.31556227066696</v>
      </c>
      <c r="D19" s="178">
        <v>0</v>
      </c>
      <c r="E19" s="93">
        <f t="shared" si="1"/>
        <v>0</v>
      </c>
      <c r="F19" s="178">
        <v>0</v>
      </c>
      <c r="G19" s="93">
        <f t="shared" si="2"/>
        <v>0</v>
      </c>
      <c r="H19" s="180">
        <f>LARGE((C19,E19,G19),1)</f>
        <v>236.31556227066696</v>
      </c>
      <c r="I19" s="95">
        <v>74</v>
      </c>
    </row>
    <row r="20" spans="1:9">
      <c r="A20" s="232" t="s">
        <v>57</v>
      </c>
      <c r="B20" s="253">
        <v>66.83</v>
      </c>
      <c r="C20" s="93">
        <f t="shared" si="0"/>
        <v>649.11504424778764</v>
      </c>
      <c r="D20" s="178">
        <v>63.83</v>
      </c>
      <c r="E20" s="93">
        <f t="shared" si="1"/>
        <v>667.60431575470659</v>
      </c>
      <c r="F20" s="178">
        <v>0</v>
      </c>
      <c r="G20" s="93">
        <f t="shared" si="2"/>
        <v>0</v>
      </c>
      <c r="H20" s="180">
        <f>LARGE((C20,E20,G20),1)</f>
        <v>667.60431575470659</v>
      </c>
      <c r="I20" s="95">
        <v>24</v>
      </c>
    </row>
    <row r="21" spans="1:9">
      <c r="A21" s="129" t="s">
        <v>55</v>
      </c>
      <c r="B21" s="178">
        <v>19</v>
      </c>
      <c r="C21" s="93">
        <f t="shared" si="0"/>
        <v>184.54565076624218</v>
      </c>
      <c r="D21" s="178">
        <v>0</v>
      </c>
      <c r="E21" s="93">
        <f t="shared" si="1"/>
        <v>0</v>
      </c>
      <c r="F21" s="178">
        <v>0</v>
      </c>
      <c r="G21" s="93">
        <f t="shared" si="2"/>
        <v>0</v>
      </c>
      <c r="H21" s="180">
        <f>LARGE((C21,E21,G21),1)</f>
        <v>184.54565076624218</v>
      </c>
      <c r="I21" s="95">
        <v>80</v>
      </c>
    </row>
    <row r="22" spans="1:9">
      <c r="A22" s="216" t="s">
        <v>53</v>
      </c>
      <c r="B22" s="178">
        <v>0</v>
      </c>
      <c r="C22" s="93">
        <f t="shared" si="0"/>
        <v>0</v>
      </c>
      <c r="D22" s="177">
        <v>0</v>
      </c>
      <c r="E22" s="93">
        <f t="shared" si="1"/>
        <v>0</v>
      </c>
      <c r="F22" s="178">
        <v>0</v>
      </c>
      <c r="G22" s="93">
        <f t="shared" si="2"/>
        <v>0</v>
      </c>
      <c r="H22" s="180">
        <f>LARGE((C22,E22,G22),1)</f>
        <v>0</v>
      </c>
      <c r="I22" s="95" t="s">
        <v>67</v>
      </c>
    </row>
    <row r="23" spans="1:9">
      <c r="A23" s="191" t="s">
        <v>64</v>
      </c>
      <c r="B23" s="178">
        <v>0</v>
      </c>
      <c r="C23" s="93">
        <f t="shared" si="0"/>
        <v>0</v>
      </c>
      <c r="D23" s="177">
        <v>0</v>
      </c>
      <c r="E23" s="93">
        <v>0</v>
      </c>
      <c r="F23" s="178">
        <v>0</v>
      </c>
      <c r="G23" s="93">
        <f t="shared" si="2"/>
        <v>0</v>
      </c>
      <c r="H23" s="180">
        <f>LARGE((C23,E23,G23),1)</f>
        <v>0</v>
      </c>
      <c r="I23" s="95" t="s">
        <v>67</v>
      </c>
    </row>
  </sheetData>
  <mergeCells count="5">
    <mergeCell ref="B10:C10"/>
    <mergeCell ref="A1:A7"/>
    <mergeCell ref="B2:F2"/>
    <mergeCell ref="B4:F4"/>
    <mergeCell ref="B6:C6"/>
  </mergeCells>
  <phoneticPr fontId="1" type="noConversion"/>
  <conditionalFormatting sqref="A17">
    <cfRule type="duplicateValues" dxfId="65" priority="8"/>
  </conditionalFormatting>
  <conditionalFormatting sqref="A17">
    <cfRule type="duplicateValues" dxfId="64" priority="9"/>
  </conditionalFormatting>
  <conditionalFormatting sqref="A18">
    <cfRule type="duplicateValues" dxfId="63" priority="6"/>
  </conditionalFormatting>
  <conditionalFormatting sqref="A18">
    <cfRule type="duplicateValues" dxfId="62" priority="7"/>
  </conditionalFormatting>
  <conditionalFormatting sqref="A21">
    <cfRule type="duplicateValues" dxfId="61" priority="4"/>
  </conditionalFormatting>
  <conditionalFormatting sqref="A21">
    <cfRule type="duplicateValues" dxfId="60" priority="5"/>
  </conditionalFormatting>
  <conditionalFormatting sqref="A22">
    <cfRule type="duplicateValues" dxfId="59" priority="3"/>
  </conditionalFormatting>
  <conditionalFormatting sqref="A23">
    <cfRule type="duplicateValues" dxfId="58" priority="1"/>
  </conditionalFormatting>
  <conditionalFormatting sqref="A23">
    <cfRule type="duplicateValues" dxfId="57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GridLines="0" showRuler="0" topLeftCell="A12" workbookViewId="0">
      <selection activeCell="K59" sqref="K59"/>
    </sheetView>
  </sheetViews>
  <sheetFormatPr baseColWidth="10" defaultColWidth="10.7109375" defaultRowHeight="13" x14ac:dyDescent="0"/>
  <cols>
    <col min="1" max="1" width="17.42578125" customWidth="1"/>
    <col min="2" max="8" width="8.42578125" customWidth="1"/>
    <col min="9" max="9" width="9.140625" customWidth="1"/>
  </cols>
  <sheetData>
    <row r="1" spans="1:9" ht="15" customHeight="1">
      <c r="A1" s="393"/>
      <c r="B1" s="219"/>
      <c r="C1" s="219"/>
      <c r="D1" s="219"/>
      <c r="E1" s="219"/>
      <c r="F1" s="219"/>
      <c r="G1" s="219"/>
      <c r="H1" s="219"/>
      <c r="I1" s="220"/>
    </row>
    <row r="2" spans="1:9" ht="15" customHeight="1">
      <c r="A2" s="393"/>
      <c r="B2" s="400" t="s">
        <v>150</v>
      </c>
      <c r="C2" s="400"/>
      <c r="D2" s="400"/>
      <c r="E2" s="400"/>
      <c r="F2" s="400"/>
      <c r="G2" s="219"/>
      <c r="H2" s="219"/>
      <c r="I2" s="220"/>
    </row>
    <row r="3" spans="1:9" ht="15" customHeight="1">
      <c r="A3" s="393"/>
      <c r="B3" s="219"/>
      <c r="C3" s="219"/>
      <c r="D3" s="219"/>
      <c r="E3" s="219"/>
      <c r="F3" s="219"/>
      <c r="G3" s="219"/>
      <c r="H3" s="219"/>
      <c r="I3" s="220"/>
    </row>
    <row r="4" spans="1:9" ht="15" customHeight="1">
      <c r="A4" s="393"/>
      <c r="B4" s="400" t="s">
        <v>37</v>
      </c>
      <c r="C4" s="400"/>
      <c r="D4" s="400"/>
      <c r="E4" s="400"/>
      <c r="F4" s="400"/>
      <c r="G4" s="219"/>
      <c r="H4" s="219"/>
      <c r="I4" s="220"/>
    </row>
    <row r="5" spans="1:9" ht="15" customHeight="1">
      <c r="A5" s="393"/>
      <c r="B5" s="219"/>
      <c r="C5" s="219"/>
      <c r="D5" s="219"/>
      <c r="E5" s="219"/>
      <c r="F5" s="219"/>
      <c r="G5" s="219"/>
      <c r="H5" s="219"/>
      <c r="I5" s="220"/>
    </row>
    <row r="6" spans="1:9" ht="15" customHeight="1">
      <c r="A6" s="393"/>
      <c r="B6" s="401"/>
      <c r="C6" s="401"/>
      <c r="D6" s="219"/>
      <c r="E6" s="219"/>
      <c r="F6" s="219"/>
      <c r="G6" s="219"/>
      <c r="H6" s="219"/>
      <c r="I6" s="220"/>
    </row>
    <row r="7" spans="1:9" ht="15" customHeight="1">
      <c r="A7" s="393"/>
      <c r="B7" s="219"/>
      <c r="C7" s="219"/>
      <c r="D7" s="219"/>
      <c r="E7" s="219"/>
      <c r="F7" s="219"/>
      <c r="G7" s="219"/>
      <c r="H7" s="219"/>
      <c r="I7" s="220"/>
    </row>
    <row r="8" spans="1:9" ht="15" customHeight="1">
      <c r="A8" s="69" t="s">
        <v>12</v>
      </c>
      <c r="B8" s="222" t="s">
        <v>175</v>
      </c>
      <c r="C8" s="222"/>
      <c r="D8" s="222"/>
      <c r="E8" s="222"/>
      <c r="F8" s="223"/>
      <c r="G8" s="223"/>
      <c r="H8" s="223"/>
      <c r="I8" s="220"/>
    </row>
    <row r="9" spans="1:9" ht="15" customHeight="1">
      <c r="A9" s="69" t="s">
        <v>0</v>
      </c>
      <c r="B9" s="222" t="s">
        <v>136</v>
      </c>
      <c r="C9" s="222"/>
      <c r="D9" s="222"/>
      <c r="E9" s="222"/>
      <c r="F9" s="223"/>
      <c r="G9" s="223"/>
      <c r="H9" s="223"/>
      <c r="I9" s="220"/>
    </row>
    <row r="10" spans="1:9" ht="15" customHeight="1">
      <c r="A10" s="69" t="s">
        <v>14</v>
      </c>
      <c r="B10" s="402">
        <v>41328</v>
      </c>
      <c r="C10" s="402"/>
      <c r="D10" s="226"/>
      <c r="E10" s="226"/>
      <c r="F10" s="227"/>
      <c r="G10" s="227"/>
      <c r="H10" s="227"/>
      <c r="I10" s="220"/>
    </row>
    <row r="11" spans="1:9" ht="15" customHeight="1">
      <c r="A11" s="69" t="s">
        <v>36</v>
      </c>
      <c r="B11" s="222" t="s">
        <v>44</v>
      </c>
      <c r="C11" s="226"/>
      <c r="D11" s="219"/>
      <c r="E11" s="219"/>
      <c r="F11" s="219"/>
      <c r="G11" s="219"/>
      <c r="H11" s="219"/>
      <c r="I11" s="220"/>
    </row>
    <row r="12" spans="1:9" ht="15" customHeight="1">
      <c r="A12" s="69" t="s">
        <v>17</v>
      </c>
      <c r="B12" s="217" t="s">
        <v>75</v>
      </c>
      <c r="C12" s="218"/>
      <c r="D12" s="218"/>
      <c r="E12" s="218"/>
      <c r="F12" s="218"/>
      <c r="G12" s="218"/>
      <c r="H12" s="218"/>
      <c r="I12" s="67"/>
    </row>
    <row r="13" spans="1:9" ht="15" customHeight="1">
      <c r="A13" s="217" t="s">
        <v>13</v>
      </c>
      <c r="B13" s="74" t="s">
        <v>2</v>
      </c>
      <c r="C13" s="75"/>
      <c r="D13" s="76" t="s">
        <v>18</v>
      </c>
      <c r="E13" s="75"/>
      <c r="F13" s="76" t="s">
        <v>1</v>
      </c>
      <c r="G13" s="75"/>
      <c r="H13" s="77"/>
      <c r="I13" s="78" t="s">
        <v>27</v>
      </c>
    </row>
    <row r="14" spans="1:9" ht="15" customHeight="1">
      <c r="A14" s="217" t="s">
        <v>16</v>
      </c>
      <c r="B14" s="79">
        <v>0</v>
      </c>
      <c r="C14" s="80"/>
      <c r="D14" s="228">
        <v>0</v>
      </c>
      <c r="E14" s="80"/>
      <c r="F14" s="81">
        <v>0.55000000000000004</v>
      </c>
      <c r="G14" s="80"/>
      <c r="H14" s="82" t="s">
        <v>19</v>
      </c>
      <c r="I14" s="229" t="s">
        <v>28</v>
      </c>
    </row>
    <row r="15" spans="1:9" ht="15" customHeight="1">
      <c r="A15" s="217" t="s">
        <v>15</v>
      </c>
      <c r="B15" s="84">
        <v>0</v>
      </c>
      <c r="C15" s="85"/>
      <c r="D15" s="86">
        <v>0</v>
      </c>
      <c r="E15" s="85"/>
      <c r="F15" s="86">
        <v>88</v>
      </c>
      <c r="G15" s="85"/>
      <c r="H15" s="82" t="s">
        <v>20</v>
      </c>
      <c r="I15" s="229" t="s">
        <v>29</v>
      </c>
    </row>
    <row r="16" spans="1:9" ht="15" customHeight="1">
      <c r="A16" s="217"/>
      <c r="B16" s="88" t="s">
        <v>5</v>
      </c>
      <c r="C16" s="89" t="s">
        <v>4</v>
      </c>
      <c r="D16" s="88" t="s">
        <v>5</v>
      </c>
      <c r="E16" s="89" t="s">
        <v>4</v>
      </c>
      <c r="F16" s="89" t="s">
        <v>5</v>
      </c>
      <c r="G16" s="89" t="s">
        <v>4</v>
      </c>
      <c r="H16" s="90" t="s">
        <v>4</v>
      </c>
      <c r="I16" s="230">
        <v>42</v>
      </c>
    </row>
    <row r="17" spans="1:9">
      <c r="A17" s="129" t="s">
        <v>90</v>
      </c>
      <c r="B17" s="255">
        <v>0</v>
      </c>
      <c r="C17" s="256">
        <v>0</v>
      </c>
      <c r="D17" s="257">
        <v>0</v>
      </c>
      <c r="E17" s="256">
        <v>0</v>
      </c>
      <c r="F17" s="260">
        <v>88</v>
      </c>
      <c r="G17" s="256">
        <f t="shared" ref="G17:G58" si="0">F17/F$15*1000*F$14</f>
        <v>550</v>
      </c>
      <c r="H17" s="259">
        <f>LARGE((C17,E17,G17),1)</f>
        <v>550</v>
      </c>
      <c r="I17" s="95">
        <v>1</v>
      </c>
    </row>
    <row r="18" spans="1:9">
      <c r="A18" s="130" t="s">
        <v>128</v>
      </c>
      <c r="B18" s="255">
        <v>0</v>
      </c>
      <c r="C18" s="256">
        <v>0</v>
      </c>
      <c r="D18" s="257">
        <v>0</v>
      </c>
      <c r="E18" s="256">
        <v>0</v>
      </c>
      <c r="F18" s="260">
        <v>86.8</v>
      </c>
      <c r="G18" s="256">
        <f t="shared" si="0"/>
        <v>542.5</v>
      </c>
      <c r="H18" s="259">
        <f>LARGE((C18,E18,G18),1)</f>
        <v>542.5</v>
      </c>
      <c r="I18" s="95">
        <v>2</v>
      </c>
    </row>
    <row r="19" spans="1:9">
      <c r="A19" s="129" t="s">
        <v>110</v>
      </c>
      <c r="B19" s="255">
        <v>0</v>
      </c>
      <c r="C19" s="256">
        <v>0</v>
      </c>
      <c r="D19" s="257">
        <v>0</v>
      </c>
      <c r="E19" s="256">
        <v>0</v>
      </c>
      <c r="F19" s="260">
        <v>86.4</v>
      </c>
      <c r="G19" s="256">
        <f t="shared" si="0"/>
        <v>540.00000000000011</v>
      </c>
      <c r="H19" s="259">
        <f>LARGE((C19,E19,G19),1)</f>
        <v>540.00000000000011</v>
      </c>
      <c r="I19" s="95">
        <v>3</v>
      </c>
    </row>
    <row r="20" spans="1:9">
      <c r="A20" s="129" t="s">
        <v>112</v>
      </c>
      <c r="B20" s="255">
        <v>0</v>
      </c>
      <c r="C20" s="256">
        <v>0</v>
      </c>
      <c r="D20" s="257">
        <v>0</v>
      </c>
      <c r="E20" s="256">
        <v>0</v>
      </c>
      <c r="F20" s="264">
        <v>85</v>
      </c>
      <c r="G20" s="256">
        <f t="shared" si="0"/>
        <v>531.25000000000011</v>
      </c>
      <c r="H20" s="259">
        <f>LARGE((C20,E20,G20),1)</f>
        <v>531.25000000000011</v>
      </c>
      <c r="I20" s="95">
        <v>4</v>
      </c>
    </row>
    <row r="21" spans="1:9">
      <c r="A21" s="206" t="s">
        <v>107</v>
      </c>
      <c r="B21" s="255">
        <v>0</v>
      </c>
      <c r="C21" s="256">
        <v>0</v>
      </c>
      <c r="D21" s="257">
        <v>0</v>
      </c>
      <c r="E21" s="256">
        <v>0</v>
      </c>
      <c r="F21" s="264">
        <v>84.4</v>
      </c>
      <c r="G21" s="256">
        <f t="shared" si="0"/>
        <v>527.50000000000011</v>
      </c>
      <c r="H21" s="259">
        <f>LARGE((C21,E21,G21),1)</f>
        <v>527.50000000000011</v>
      </c>
      <c r="I21" s="95">
        <v>5</v>
      </c>
    </row>
    <row r="22" spans="1:9">
      <c r="A22" s="130" t="s">
        <v>135</v>
      </c>
      <c r="B22" s="255">
        <v>0</v>
      </c>
      <c r="C22" s="256">
        <v>0</v>
      </c>
      <c r="D22" s="257">
        <v>0</v>
      </c>
      <c r="E22" s="256">
        <v>0</v>
      </c>
      <c r="F22" s="264">
        <v>83.2</v>
      </c>
      <c r="G22" s="256">
        <f t="shared" si="0"/>
        <v>520</v>
      </c>
      <c r="H22" s="259">
        <f>LARGE((C22,E22,G22),1)</f>
        <v>520</v>
      </c>
      <c r="I22" s="95">
        <v>6</v>
      </c>
    </row>
    <row r="23" spans="1:9">
      <c r="A23" s="129" t="s">
        <v>116</v>
      </c>
      <c r="B23" s="255">
        <v>0</v>
      </c>
      <c r="C23" s="256">
        <v>0</v>
      </c>
      <c r="D23" s="257">
        <v>0</v>
      </c>
      <c r="E23" s="256">
        <v>0</v>
      </c>
      <c r="F23" s="264">
        <v>77</v>
      </c>
      <c r="G23" s="256">
        <f t="shared" si="0"/>
        <v>481.25000000000006</v>
      </c>
      <c r="H23" s="259">
        <f>LARGE((C23,E23,G23),1)</f>
        <v>481.25000000000006</v>
      </c>
      <c r="I23" s="95">
        <v>7</v>
      </c>
    </row>
    <row r="24" spans="1:9">
      <c r="A24" s="206" t="s">
        <v>103</v>
      </c>
      <c r="B24" s="255">
        <v>0</v>
      </c>
      <c r="C24" s="256">
        <v>0</v>
      </c>
      <c r="D24" s="257">
        <v>0</v>
      </c>
      <c r="E24" s="256">
        <v>0</v>
      </c>
      <c r="F24" s="264">
        <v>72.8</v>
      </c>
      <c r="G24" s="256">
        <f t="shared" si="0"/>
        <v>455</v>
      </c>
      <c r="H24" s="259">
        <f>LARGE((C24,E24,G24),1)</f>
        <v>455</v>
      </c>
      <c r="I24" s="95">
        <v>8</v>
      </c>
    </row>
    <row r="25" spans="1:9">
      <c r="A25" s="132" t="s">
        <v>126</v>
      </c>
      <c r="B25" s="255">
        <v>0</v>
      </c>
      <c r="C25" s="256">
        <v>0</v>
      </c>
      <c r="D25" s="257">
        <v>0</v>
      </c>
      <c r="E25" s="256">
        <v>0</v>
      </c>
      <c r="F25" s="264">
        <v>66</v>
      </c>
      <c r="G25" s="256">
        <f t="shared" si="0"/>
        <v>412.50000000000006</v>
      </c>
      <c r="H25" s="259">
        <f>LARGE((C25,E25,G25),1)</f>
        <v>412.50000000000006</v>
      </c>
      <c r="I25" s="95">
        <v>9</v>
      </c>
    </row>
    <row r="26" spans="1:9">
      <c r="A26" s="132" t="s">
        <v>111</v>
      </c>
      <c r="B26" s="255">
        <v>0</v>
      </c>
      <c r="C26" s="256">
        <v>0</v>
      </c>
      <c r="D26" s="257">
        <v>0</v>
      </c>
      <c r="E26" s="256">
        <v>0</v>
      </c>
      <c r="F26" s="264">
        <v>63.6</v>
      </c>
      <c r="G26" s="256">
        <f t="shared" si="0"/>
        <v>397.50000000000006</v>
      </c>
      <c r="H26" s="259">
        <f>LARGE((C26,E26,G26),1)</f>
        <v>397.50000000000006</v>
      </c>
      <c r="I26" s="95">
        <v>10</v>
      </c>
    </row>
    <row r="27" spans="1:9">
      <c r="A27" s="132" t="s">
        <v>118</v>
      </c>
      <c r="B27" s="255">
        <v>0</v>
      </c>
      <c r="C27" s="256">
        <v>0</v>
      </c>
      <c r="D27" s="257">
        <v>0</v>
      </c>
      <c r="E27" s="256">
        <v>0</v>
      </c>
      <c r="F27" s="264">
        <v>63.4</v>
      </c>
      <c r="G27" s="256">
        <f t="shared" si="0"/>
        <v>396.25000000000006</v>
      </c>
      <c r="H27" s="259">
        <f>LARGE((C27,E27,G27),1)</f>
        <v>396.25000000000006</v>
      </c>
      <c r="I27" s="95">
        <v>11</v>
      </c>
    </row>
    <row r="28" spans="1:9">
      <c r="A28" s="132" t="s">
        <v>96</v>
      </c>
      <c r="B28" s="255">
        <v>0</v>
      </c>
      <c r="C28" s="256">
        <v>0</v>
      </c>
      <c r="D28" s="257">
        <v>0</v>
      </c>
      <c r="E28" s="256">
        <v>0</v>
      </c>
      <c r="F28" s="264">
        <v>62.6</v>
      </c>
      <c r="G28" s="256">
        <f t="shared" si="0"/>
        <v>391.25000000000006</v>
      </c>
      <c r="H28" s="259">
        <f>LARGE((C28,E28,G28),1)</f>
        <v>391.25000000000006</v>
      </c>
      <c r="I28" s="95">
        <v>12</v>
      </c>
    </row>
    <row r="29" spans="1:9">
      <c r="A29" s="206" t="s">
        <v>105</v>
      </c>
      <c r="B29" s="255">
        <v>0</v>
      </c>
      <c r="C29" s="256">
        <v>0</v>
      </c>
      <c r="D29" s="257">
        <v>0</v>
      </c>
      <c r="E29" s="256">
        <v>0</v>
      </c>
      <c r="F29" s="264">
        <v>62</v>
      </c>
      <c r="G29" s="256">
        <f t="shared" si="0"/>
        <v>387.50000000000006</v>
      </c>
      <c r="H29" s="259">
        <f>LARGE((C29,E29,G29),1)</f>
        <v>387.50000000000006</v>
      </c>
      <c r="I29" s="95">
        <v>13</v>
      </c>
    </row>
    <row r="30" spans="1:9">
      <c r="A30" s="132" t="s">
        <v>117</v>
      </c>
      <c r="B30" s="255">
        <v>0</v>
      </c>
      <c r="C30" s="256">
        <v>0</v>
      </c>
      <c r="D30" s="257">
        <v>0</v>
      </c>
      <c r="E30" s="256">
        <v>0</v>
      </c>
      <c r="F30" s="264">
        <v>60.4</v>
      </c>
      <c r="G30" s="256">
        <f t="shared" si="0"/>
        <v>377.50000000000006</v>
      </c>
      <c r="H30" s="259">
        <f>LARGE((C30,E30,G30),1)</f>
        <v>377.50000000000006</v>
      </c>
      <c r="I30" s="95">
        <v>14</v>
      </c>
    </row>
    <row r="31" spans="1:9">
      <c r="A31" s="206" t="s">
        <v>114</v>
      </c>
      <c r="B31" s="255">
        <v>0</v>
      </c>
      <c r="C31" s="256">
        <v>0</v>
      </c>
      <c r="D31" s="257">
        <v>0</v>
      </c>
      <c r="E31" s="256">
        <v>0</v>
      </c>
      <c r="F31" s="264">
        <v>58.2</v>
      </c>
      <c r="G31" s="256">
        <f t="shared" si="0"/>
        <v>363.75000000000006</v>
      </c>
      <c r="H31" s="259">
        <f>LARGE((C31,E31,G31),1)</f>
        <v>363.75000000000006</v>
      </c>
      <c r="I31" s="95">
        <v>15</v>
      </c>
    </row>
    <row r="32" spans="1:9">
      <c r="A32" s="133" t="s">
        <v>109</v>
      </c>
      <c r="B32" s="255">
        <v>0</v>
      </c>
      <c r="C32" s="256">
        <v>0</v>
      </c>
      <c r="D32" s="257">
        <v>0</v>
      </c>
      <c r="E32" s="256">
        <v>0</v>
      </c>
      <c r="F32" s="264">
        <v>55.8</v>
      </c>
      <c r="G32" s="256">
        <f t="shared" si="0"/>
        <v>348.75</v>
      </c>
      <c r="H32" s="259">
        <f>LARGE((C32,E32,G32),1)</f>
        <v>348.75</v>
      </c>
      <c r="I32" s="95">
        <v>16</v>
      </c>
    </row>
    <row r="33" spans="1:9">
      <c r="A33" s="133" t="s">
        <v>120</v>
      </c>
      <c r="B33" s="177">
        <v>0</v>
      </c>
      <c r="C33" s="93">
        <v>0</v>
      </c>
      <c r="D33" s="177">
        <v>0</v>
      </c>
      <c r="E33" s="93">
        <v>0</v>
      </c>
      <c r="F33" s="140">
        <v>53.6</v>
      </c>
      <c r="G33" s="93">
        <f t="shared" si="0"/>
        <v>335.00000000000006</v>
      </c>
      <c r="H33" s="180">
        <f>LARGE((C33,E33,G33),1)</f>
        <v>335.00000000000006</v>
      </c>
      <c r="I33" s="95">
        <v>17</v>
      </c>
    </row>
    <row r="34" spans="1:9">
      <c r="A34" s="133" t="s">
        <v>130</v>
      </c>
      <c r="B34" s="255">
        <v>0</v>
      </c>
      <c r="C34" s="256">
        <v>0</v>
      </c>
      <c r="D34" s="177">
        <v>0</v>
      </c>
      <c r="E34" s="93">
        <v>0</v>
      </c>
      <c r="F34" s="140">
        <v>52.8</v>
      </c>
      <c r="G34" s="93">
        <f t="shared" si="0"/>
        <v>330</v>
      </c>
      <c r="H34" s="180">
        <f>LARGE((C34,E34,G34),1)</f>
        <v>330</v>
      </c>
      <c r="I34" s="95">
        <v>18</v>
      </c>
    </row>
    <row r="35" spans="1:9">
      <c r="A35" s="247" t="s">
        <v>156</v>
      </c>
      <c r="B35" s="255">
        <v>0</v>
      </c>
      <c r="C35" s="256">
        <v>0</v>
      </c>
      <c r="D35" s="255">
        <v>0</v>
      </c>
      <c r="E35" s="256">
        <v>0</v>
      </c>
      <c r="F35" s="265">
        <v>49.2</v>
      </c>
      <c r="G35" s="256">
        <f t="shared" si="0"/>
        <v>307.50000000000006</v>
      </c>
      <c r="H35" s="259">
        <f>LARGE((C35,E35,G35),1)</f>
        <v>307.50000000000006</v>
      </c>
      <c r="I35" s="181">
        <v>19</v>
      </c>
    </row>
    <row r="36" spans="1:9">
      <c r="A36" s="254" t="s">
        <v>158</v>
      </c>
      <c r="B36" s="255">
        <v>0</v>
      </c>
      <c r="C36" s="256">
        <v>0</v>
      </c>
      <c r="D36" s="255">
        <v>0</v>
      </c>
      <c r="E36" s="256">
        <v>0</v>
      </c>
      <c r="F36" s="265">
        <v>44.8</v>
      </c>
      <c r="G36" s="256">
        <f t="shared" si="0"/>
        <v>280</v>
      </c>
      <c r="H36" s="259">
        <f>LARGE((C36,E36,G36),1)</f>
        <v>280</v>
      </c>
      <c r="I36" s="181">
        <v>20</v>
      </c>
    </row>
    <row r="37" spans="1:9">
      <c r="A37" s="134" t="s">
        <v>133</v>
      </c>
      <c r="B37" s="255">
        <v>0</v>
      </c>
      <c r="C37" s="256">
        <v>0</v>
      </c>
      <c r="D37" s="255">
        <v>0</v>
      </c>
      <c r="E37" s="256">
        <v>0</v>
      </c>
      <c r="F37" s="265">
        <v>42.8</v>
      </c>
      <c r="G37" s="256">
        <f t="shared" si="0"/>
        <v>267.5</v>
      </c>
      <c r="H37" s="259">
        <f>LARGE((C37,E37,G37),1)</f>
        <v>267.5</v>
      </c>
      <c r="I37" s="181">
        <v>21</v>
      </c>
    </row>
    <row r="38" spans="1:9">
      <c r="A38" s="254" t="s">
        <v>159</v>
      </c>
      <c r="B38" s="255">
        <v>0</v>
      </c>
      <c r="C38" s="256">
        <v>0</v>
      </c>
      <c r="D38" s="255">
        <v>0</v>
      </c>
      <c r="E38" s="256">
        <v>0</v>
      </c>
      <c r="F38" s="265">
        <v>39</v>
      </c>
      <c r="G38" s="256">
        <f t="shared" si="0"/>
        <v>243.75000000000003</v>
      </c>
      <c r="H38" s="259">
        <f>LARGE((C38,E38,G38),1)</f>
        <v>243.75000000000003</v>
      </c>
      <c r="I38" s="181">
        <v>22</v>
      </c>
    </row>
    <row r="39" spans="1:9">
      <c r="A39" s="247" t="s">
        <v>160</v>
      </c>
      <c r="B39" s="255">
        <v>0</v>
      </c>
      <c r="C39" s="256">
        <v>0</v>
      </c>
      <c r="D39" s="255">
        <v>0</v>
      </c>
      <c r="E39" s="256">
        <v>0</v>
      </c>
      <c r="F39" s="265">
        <v>36.6</v>
      </c>
      <c r="G39" s="256">
        <f t="shared" si="0"/>
        <v>228.75000000000003</v>
      </c>
      <c r="H39" s="259">
        <f>LARGE((C39,E39,G39),1)</f>
        <v>228.75000000000003</v>
      </c>
      <c r="I39" s="181">
        <v>23</v>
      </c>
    </row>
    <row r="40" spans="1:9">
      <c r="A40" s="134" t="s">
        <v>124</v>
      </c>
      <c r="B40" s="255">
        <v>0</v>
      </c>
      <c r="C40" s="256">
        <v>0</v>
      </c>
      <c r="D40" s="255">
        <v>0</v>
      </c>
      <c r="E40" s="256">
        <v>0</v>
      </c>
      <c r="F40" s="265">
        <v>33.799999999999997</v>
      </c>
      <c r="G40" s="256">
        <f t="shared" si="0"/>
        <v>211.25</v>
      </c>
      <c r="H40" s="259">
        <f>LARGE((C40,E40,G40),1)</f>
        <v>211.25</v>
      </c>
      <c r="I40" s="181">
        <v>24</v>
      </c>
    </row>
    <row r="41" spans="1:9">
      <c r="A41" s="247" t="s">
        <v>161</v>
      </c>
      <c r="B41" s="255">
        <v>0</v>
      </c>
      <c r="C41" s="256">
        <v>0</v>
      </c>
      <c r="D41" s="255">
        <v>0</v>
      </c>
      <c r="E41" s="256">
        <v>0</v>
      </c>
      <c r="F41" s="265">
        <v>30.8</v>
      </c>
      <c r="G41" s="256">
        <f t="shared" si="0"/>
        <v>192.50000000000006</v>
      </c>
      <c r="H41" s="259">
        <f>LARGE((C41,E41,G41),1)</f>
        <v>192.50000000000006</v>
      </c>
      <c r="I41" s="181">
        <v>25</v>
      </c>
    </row>
    <row r="42" spans="1:9">
      <c r="A42" s="134" t="s">
        <v>115</v>
      </c>
      <c r="B42" s="255">
        <v>0</v>
      </c>
      <c r="C42" s="256">
        <v>0</v>
      </c>
      <c r="D42" s="255">
        <v>0</v>
      </c>
      <c r="E42" s="256">
        <v>0</v>
      </c>
      <c r="F42" s="140">
        <v>29.2</v>
      </c>
      <c r="G42" s="93">
        <f t="shared" si="0"/>
        <v>182.5</v>
      </c>
      <c r="H42" s="180">
        <f>LARGE((C42,E42,G42),1)</f>
        <v>182.5</v>
      </c>
      <c r="I42" s="95">
        <v>26</v>
      </c>
    </row>
    <row r="43" spans="1:9">
      <c r="A43" s="247" t="s">
        <v>162</v>
      </c>
      <c r="B43" s="255">
        <v>0</v>
      </c>
      <c r="C43" s="256">
        <v>0</v>
      </c>
      <c r="D43" s="255">
        <v>0</v>
      </c>
      <c r="E43" s="256">
        <v>0</v>
      </c>
      <c r="F43" s="265">
        <v>27.8</v>
      </c>
      <c r="G43" s="256">
        <f t="shared" si="0"/>
        <v>173.75000000000003</v>
      </c>
      <c r="H43" s="259">
        <f>LARGE((C43,E43,G43),1)</f>
        <v>173.75000000000003</v>
      </c>
      <c r="I43" s="181">
        <v>27</v>
      </c>
    </row>
    <row r="44" spans="1:9">
      <c r="A44" s="135" t="s">
        <v>106</v>
      </c>
      <c r="B44" s="255">
        <v>0</v>
      </c>
      <c r="C44" s="256">
        <v>0</v>
      </c>
      <c r="D44" s="255">
        <v>0</v>
      </c>
      <c r="E44" s="256">
        <v>0</v>
      </c>
      <c r="F44" s="140">
        <v>26.8</v>
      </c>
      <c r="G44" s="93">
        <f t="shared" si="0"/>
        <v>167.50000000000003</v>
      </c>
      <c r="H44" s="180">
        <f>LARGE((C44,E44,G44),1)</f>
        <v>167.50000000000003</v>
      </c>
      <c r="I44" s="95">
        <v>28</v>
      </c>
    </row>
    <row r="45" spans="1:9">
      <c r="A45" s="133" t="s">
        <v>108</v>
      </c>
      <c r="B45" s="255">
        <v>0</v>
      </c>
      <c r="C45" s="256">
        <v>0</v>
      </c>
      <c r="D45" s="255">
        <v>0</v>
      </c>
      <c r="E45" s="256">
        <v>0</v>
      </c>
      <c r="F45" s="265">
        <v>26.6</v>
      </c>
      <c r="G45" s="256">
        <f t="shared" si="0"/>
        <v>166.25000000000003</v>
      </c>
      <c r="H45" s="259">
        <f>LARGE((C45,E45,G45),1)</f>
        <v>166.25000000000003</v>
      </c>
      <c r="I45" s="181">
        <v>29</v>
      </c>
    </row>
    <row r="46" spans="1:9">
      <c r="A46" s="133" t="s">
        <v>97</v>
      </c>
      <c r="B46" s="255">
        <v>0</v>
      </c>
      <c r="C46" s="256">
        <v>0</v>
      </c>
      <c r="D46" s="255">
        <v>0</v>
      </c>
      <c r="E46" s="256">
        <v>0</v>
      </c>
      <c r="F46" s="140">
        <v>26.4</v>
      </c>
      <c r="G46" s="93">
        <f t="shared" si="0"/>
        <v>165</v>
      </c>
      <c r="H46" s="180">
        <f>LARGE((C46,E46,G46),1)</f>
        <v>165</v>
      </c>
      <c r="I46" s="95">
        <v>30</v>
      </c>
    </row>
    <row r="47" spans="1:9">
      <c r="A47" s="134" t="s">
        <v>113</v>
      </c>
      <c r="B47" s="255">
        <v>0</v>
      </c>
      <c r="C47" s="256">
        <v>0</v>
      </c>
      <c r="D47" s="255">
        <v>0</v>
      </c>
      <c r="E47" s="256">
        <v>0</v>
      </c>
      <c r="F47" s="140">
        <v>26.2</v>
      </c>
      <c r="G47" s="93">
        <f t="shared" si="0"/>
        <v>163.75000000000003</v>
      </c>
      <c r="H47" s="180">
        <f>LARGE((C47,E47,G47),1)</f>
        <v>163.75000000000003</v>
      </c>
      <c r="I47" s="95">
        <v>31</v>
      </c>
    </row>
    <row r="48" spans="1:9">
      <c r="A48" s="247" t="s">
        <v>163</v>
      </c>
      <c r="B48" s="255">
        <v>0</v>
      </c>
      <c r="C48" s="256">
        <v>0</v>
      </c>
      <c r="D48" s="255">
        <v>0</v>
      </c>
      <c r="E48" s="256">
        <v>0</v>
      </c>
      <c r="F48" s="265">
        <v>25.4</v>
      </c>
      <c r="G48" s="256">
        <f t="shared" si="0"/>
        <v>158.75</v>
      </c>
      <c r="H48" s="259">
        <f>LARGE((C48,E48,G48),1)</f>
        <v>158.75</v>
      </c>
      <c r="I48" s="181">
        <v>32</v>
      </c>
    </row>
    <row r="49" spans="1:9">
      <c r="A49" s="171" t="s">
        <v>95</v>
      </c>
      <c r="B49" s="255">
        <v>0</v>
      </c>
      <c r="C49" s="256">
        <v>0</v>
      </c>
      <c r="D49" s="255">
        <v>0</v>
      </c>
      <c r="E49" s="256">
        <v>0</v>
      </c>
      <c r="F49" s="140">
        <v>24.8</v>
      </c>
      <c r="G49" s="93">
        <f t="shared" si="0"/>
        <v>155</v>
      </c>
      <c r="H49" s="180">
        <f>LARGE((C49,E49,G49),1)</f>
        <v>155</v>
      </c>
      <c r="I49" s="95">
        <v>33</v>
      </c>
    </row>
    <row r="50" spans="1:9">
      <c r="A50" s="134" t="s">
        <v>92</v>
      </c>
      <c r="B50" s="255">
        <v>0</v>
      </c>
      <c r="C50" s="256">
        <v>0</v>
      </c>
      <c r="D50" s="255">
        <v>0</v>
      </c>
      <c r="E50" s="256">
        <v>0</v>
      </c>
      <c r="F50" s="266">
        <v>24.2</v>
      </c>
      <c r="G50" s="145">
        <f t="shared" si="0"/>
        <v>151.24999999999997</v>
      </c>
      <c r="H50" s="236">
        <f>LARGE((C50,E50,G50),1)</f>
        <v>151.24999999999997</v>
      </c>
      <c r="I50" s="146">
        <v>34</v>
      </c>
    </row>
    <row r="51" spans="1:9">
      <c r="A51" s="261" t="s">
        <v>164</v>
      </c>
      <c r="B51" s="255">
        <v>0</v>
      </c>
      <c r="C51" s="256">
        <v>0</v>
      </c>
      <c r="D51" s="255">
        <v>0</v>
      </c>
      <c r="E51" s="256">
        <v>0</v>
      </c>
      <c r="F51" s="267">
        <v>23.4</v>
      </c>
      <c r="G51" s="237">
        <f t="shared" si="0"/>
        <v>146.25</v>
      </c>
      <c r="H51" s="238">
        <f>LARGE((C51,E51,G51),1)</f>
        <v>146.25</v>
      </c>
      <c r="I51" s="147">
        <v>35</v>
      </c>
    </row>
    <row r="52" spans="1:9">
      <c r="A52" s="127" t="s">
        <v>131</v>
      </c>
      <c r="B52" s="255">
        <v>0</v>
      </c>
      <c r="C52" s="256">
        <v>0</v>
      </c>
      <c r="D52" s="255">
        <v>0</v>
      </c>
      <c r="E52" s="256">
        <v>0</v>
      </c>
      <c r="F52" s="258">
        <v>23.2</v>
      </c>
      <c r="G52" s="237">
        <f t="shared" si="0"/>
        <v>145</v>
      </c>
      <c r="H52" s="238">
        <f>LARGE((C52,E52,G52),1)</f>
        <v>145</v>
      </c>
      <c r="I52" s="182">
        <v>36</v>
      </c>
    </row>
    <row r="53" spans="1:9">
      <c r="A53" s="127" t="s">
        <v>137</v>
      </c>
      <c r="B53" s="255">
        <v>0</v>
      </c>
      <c r="C53" s="256">
        <v>0</v>
      </c>
      <c r="D53" s="255">
        <v>0</v>
      </c>
      <c r="E53" s="256">
        <v>0</v>
      </c>
      <c r="F53" s="258">
        <v>19.399999999999999</v>
      </c>
      <c r="G53" s="237">
        <f t="shared" si="0"/>
        <v>121.25</v>
      </c>
      <c r="H53" s="238">
        <f>LARGE((C53,E53,G53),1)</f>
        <v>121.25</v>
      </c>
      <c r="I53" s="182">
        <v>37</v>
      </c>
    </row>
    <row r="54" spans="1:9">
      <c r="A54" s="263" t="s">
        <v>125</v>
      </c>
      <c r="B54" s="255">
        <v>0</v>
      </c>
      <c r="C54" s="256">
        <v>0</v>
      </c>
      <c r="D54" s="255">
        <v>0</v>
      </c>
      <c r="E54" s="256">
        <v>0</v>
      </c>
      <c r="F54" s="258">
        <v>16</v>
      </c>
      <c r="G54" s="237">
        <f t="shared" si="0"/>
        <v>100</v>
      </c>
      <c r="H54" s="238">
        <f>LARGE((C54,E54,G54),1)</f>
        <v>100</v>
      </c>
      <c r="I54" s="182">
        <v>38</v>
      </c>
    </row>
    <row r="55" spans="1:9">
      <c r="A55" s="262" t="s">
        <v>166</v>
      </c>
      <c r="B55" s="255">
        <v>0</v>
      </c>
      <c r="C55" s="256">
        <v>0</v>
      </c>
      <c r="D55" s="255">
        <v>0</v>
      </c>
      <c r="E55" s="256">
        <v>0</v>
      </c>
      <c r="F55" s="267">
        <v>16</v>
      </c>
      <c r="G55" s="237">
        <f t="shared" si="0"/>
        <v>100</v>
      </c>
      <c r="H55" s="238">
        <f>LARGE((C55,E55,G55),1)</f>
        <v>100</v>
      </c>
      <c r="I55" s="147">
        <v>39</v>
      </c>
    </row>
    <row r="56" spans="1:9">
      <c r="A56" s="262" t="s">
        <v>169</v>
      </c>
      <c r="B56" s="255">
        <v>0</v>
      </c>
      <c r="C56" s="256">
        <v>0</v>
      </c>
      <c r="D56" s="255">
        <v>0</v>
      </c>
      <c r="E56" s="256">
        <v>0</v>
      </c>
      <c r="F56" s="267">
        <v>14.8</v>
      </c>
      <c r="G56" s="237">
        <f t="shared" si="0"/>
        <v>92.500000000000014</v>
      </c>
      <c r="H56" s="238">
        <f>LARGE((C56,E56,G56),1)</f>
        <v>92.500000000000014</v>
      </c>
      <c r="I56" s="147">
        <v>40</v>
      </c>
    </row>
    <row r="57" spans="1:9">
      <c r="A57" s="239" t="s">
        <v>170</v>
      </c>
      <c r="B57" s="257">
        <v>0</v>
      </c>
      <c r="C57" s="256">
        <v>0</v>
      </c>
      <c r="D57" s="257">
        <v>0</v>
      </c>
      <c r="E57" s="256">
        <v>0</v>
      </c>
      <c r="F57" s="267">
        <v>14.2</v>
      </c>
      <c r="G57" s="237">
        <f t="shared" si="0"/>
        <v>88.75</v>
      </c>
      <c r="H57" s="238">
        <f>LARGE((C57,E57,G57),1)</f>
        <v>88.75</v>
      </c>
      <c r="I57" s="147">
        <v>41</v>
      </c>
    </row>
    <row r="58" spans="1:9">
      <c r="A58" s="239" t="s">
        <v>172</v>
      </c>
      <c r="B58" s="257">
        <v>0</v>
      </c>
      <c r="C58" s="256">
        <v>0</v>
      </c>
      <c r="D58" s="257">
        <v>0</v>
      </c>
      <c r="E58" s="256">
        <v>0</v>
      </c>
      <c r="F58" s="267">
        <v>13.4</v>
      </c>
      <c r="G58" s="237">
        <f t="shared" si="0"/>
        <v>83.750000000000014</v>
      </c>
      <c r="H58" s="238">
        <f>LARGE((C58,E58,G58),1)</f>
        <v>83.750000000000014</v>
      </c>
      <c r="I58" s="147">
        <v>42</v>
      </c>
    </row>
  </sheetData>
  <mergeCells count="5">
    <mergeCell ref="A1:A7"/>
    <mergeCell ref="B2:F2"/>
    <mergeCell ref="B4:F4"/>
    <mergeCell ref="B6:C6"/>
    <mergeCell ref="B10:C10"/>
  </mergeCells>
  <conditionalFormatting sqref="A55 A25:A28 A36:A48 A57 A32:A34 A30 A50:A53">
    <cfRule type="duplicateValues" dxfId="56" priority="11"/>
  </conditionalFormatting>
  <conditionalFormatting sqref="A55">
    <cfRule type="duplicateValues" dxfId="55" priority="12"/>
  </conditionalFormatting>
  <conditionalFormatting sqref="A35">
    <cfRule type="duplicateValues" dxfId="54" priority="7"/>
  </conditionalFormatting>
  <conditionalFormatting sqref="A35">
    <cfRule type="duplicateValues" dxfId="53" priority="8"/>
  </conditionalFormatting>
  <conditionalFormatting sqref="A56">
    <cfRule type="duplicateValues" dxfId="52" priority="5"/>
  </conditionalFormatting>
  <conditionalFormatting sqref="A56">
    <cfRule type="duplicateValues" dxfId="51" priority="6"/>
  </conditionalFormatting>
  <conditionalFormatting sqref="A17:A20 A22:A23">
    <cfRule type="duplicateValues" dxfId="50" priority="74"/>
  </conditionalFormatting>
  <conditionalFormatting sqref="A24">
    <cfRule type="duplicateValues" dxfId="49" priority="4"/>
  </conditionalFormatting>
  <conditionalFormatting sqref="A31">
    <cfRule type="duplicateValues" dxfId="48" priority="3"/>
  </conditionalFormatting>
  <conditionalFormatting sqref="A21">
    <cfRule type="duplicateValues" dxfId="47" priority="2"/>
  </conditionalFormatting>
  <conditionalFormatting sqref="A49">
    <cfRule type="duplicateValues" dxfId="46" priority="1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showRuler="0" workbookViewId="0">
      <selection activeCell="A22" sqref="A22"/>
    </sheetView>
  </sheetViews>
  <sheetFormatPr baseColWidth="10" defaultColWidth="10.7109375" defaultRowHeight="13" x14ac:dyDescent="0"/>
  <cols>
    <col min="1" max="1" width="17.42578125" customWidth="1"/>
    <col min="2" max="8" width="8.42578125" customWidth="1"/>
    <col min="9" max="9" width="9.140625" customWidth="1"/>
  </cols>
  <sheetData>
    <row r="1" spans="1:9" ht="15" customHeight="1">
      <c r="A1" s="393"/>
      <c r="B1" s="235"/>
      <c r="C1" s="235"/>
      <c r="D1" s="235"/>
      <c r="E1" s="235"/>
      <c r="F1" s="235"/>
      <c r="G1" s="235"/>
      <c r="H1" s="235"/>
      <c r="I1" s="220"/>
    </row>
    <row r="2" spans="1:9" ht="15" customHeight="1">
      <c r="A2" s="393"/>
      <c r="B2" s="400" t="s">
        <v>150</v>
      </c>
      <c r="C2" s="400"/>
      <c r="D2" s="400"/>
      <c r="E2" s="400"/>
      <c r="F2" s="400"/>
      <c r="G2" s="235"/>
      <c r="H2" s="235"/>
      <c r="I2" s="220"/>
    </row>
    <row r="3" spans="1:9" ht="15" customHeight="1">
      <c r="A3" s="393"/>
      <c r="B3" s="235"/>
      <c r="C3" s="235"/>
      <c r="D3" s="235"/>
      <c r="E3" s="235"/>
      <c r="F3" s="235"/>
      <c r="G3" s="235"/>
      <c r="H3" s="235"/>
      <c r="I3" s="220"/>
    </row>
    <row r="4" spans="1:9" ht="15" customHeight="1">
      <c r="A4" s="393"/>
      <c r="B4" s="400" t="s">
        <v>37</v>
      </c>
      <c r="C4" s="400"/>
      <c r="D4" s="400"/>
      <c r="E4" s="400"/>
      <c r="F4" s="400"/>
      <c r="G4" s="235"/>
      <c r="H4" s="235"/>
      <c r="I4" s="220"/>
    </row>
    <row r="5" spans="1:9" ht="15" customHeight="1">
      <c r="A5" s="393"/>
      <c r="B5" s="235"/>
      <c r="C5" s="235"/>
      <c r="D5" s="235"/>
      <c r="E5" s="235"/>
      <c r="F5" s="235"/>
      <c r="G5" s="235"/>
      <c r="H5" s="235"/>
      <c r="I5" s="220"/>
    </row>
    <row r="6" spans="1:9" ht="15" customHeight="1">
      <c r="A6" s="393"/>
      <c r="B6" s="401"/>
      <c r="C6" s="401"/>
      <c r="D6" s="235"/>
      <c r="E6" s="235"/>
      <c r="F6" s="235"/>
      <c r="G6" s="235"/>
      <c r="H6" s="235"/>
      <c r="I6" s="220"/>
    </row>
    <row r="7" spans="1:9" ht="15" customHeight="1">
      <c r="A7" s="393"/>
      <c r="B7" s="235"/>
      <c r="C7" s="235"/>
      <c r="D7" s="235"/>
      <c r="E7" s="235"/>
      <c r="F7" s="235"/>
      <c r="G7" s="235"/>
      <c r="H7" s="235"/>
      <c r="I7" s="220"/>
    </row>
    <row r="8" spans="1:9" ht="15" customHeight="1">
      <c r="A8" s="69" t="s">
        <v>12</v>
      </c>
      <c r="B8" s="222" t="s">
        <v>151</v>
      </c>
      <c r="C8" s="222"/>
      <c r="D8" s="222"/>
      <c r="E8" s="222"/>
      <c r="F8" s="223"/>
      <c r="G8" s="223"/>
      <c r="H8" s="223"/>
      <c r="I8" s="220"/>
    </row>
    <row r="9" spans="1:9" ht="15" customHeight="1">
      <c r="A9" s="69" t="s">
        <v>0</v>
      </c>
      <c r="B9" s="222" t="s">
        <v>174</v>
      </c>
      <c r="C9" s="222"/>
      <c r="D9" s="222"/>
      <c r="E9" s="222"/>
      <c r="F9" s="223"/>
      <c r="G9" s="223"/>
      <c r="H9" s="223"/>
      <c r="I9" s="220"/>
    </row>
    <row r="10" spans="1:9" ht="15" customHeight="1">
      <c r="A10" s="69" t="s">
        <v>14</v>
      </c>
      <c r="B10" s="402">
        <v>41328</v>
      </c>
      <c r="C10" s="402"/>
      <c r="D10" s="226"/>
      <c r="E10" s="226"/>
      <c r="F10" s="227"/>
      <c r="G10" s="227"/>
      <c r="H10" s="227"/>
      <c r="I10" s="220"/>
    </row>
    <row r="11" spans="1:9" ht="15" customHeight="1">
      <c r="A11" s="69" t="s">
        <v>36</v>
      </c>
      <c r="B11" s="222" t="s">
        <v>44</v>
      </c>
      <c r="C11" s="226"/>
      <c r="D11" s="235"/>
      <c r="E11" s="235"/>
      <c r="F11" s="235"/>
      <c r="G11" s="235"/>
      <c r="H11" s="235"/>
      <c r="I11" s="220"/>
    </row>
    <row r="12" spans="1:9" ht="15" customHeight="1">
      <c r="A12" s="69" t="s">
        <v>17</v>
      </c>
      <c r="B12" s="233" t="s">
        <v>75</v>
      </c>
      <c r="C12" s="234"/>
      <c r="D12" s="234"/>
      <c r="E12" s="234"/>
      <c r="F12" s="234"/>
      <c r="G12" s="234"/>
      <c r="H12" s="234"/>
      <c r="I12" s="67"/>
    </row>
    <row r="13" spans="1:9" ht="15" customHeight="1">
      <c r="A13" s="233" t="s">
        <v>13</v>
      </c>
      <c r="B13" s="74" t="s">
        <v>2</v>
      </c>
      <c r="C13" s="75"/>
      <c r="D13" s="76" t="s">
        <v>18</v>
      </c>
      <c r="E13" s="75"/>
      <c r="F13" s="76" t="s">
        <v>1</v>
      </c>
      <c r="G13" s="75"/>
      <c r="H13" s="77"/>
      <c r="I13" s="78" t="s">
        <v>27</v>
      </c>
    </row>
    <row r="14" spans="1:9" ht="15" customHeight="1">
      <c r="A14" s="233" t="s">
        <v>16</v>
      </c>
      <c r="B14" s="79">
        <v>0.9</v>
      </c>
      <c r="C14" s="80"/>
      <c r="D14" s="228">
        <v>0</v>
      </c>
      <c r="E14" s="80"/>
      <c r="F14" s="81">
        <v>1</v>
      </c>
      <c r="G14" s="80"/>
      <c r="H14" s="82" t="s">
        <v>19</v>
      </c>
      <c r="I14" s="229" t="s">
        <v>28</v>
      </c>
    </row>
    <row r="15" spans="1:9" ht="15" customHeight="1">
      <c r="A15" s="233" t="s">
        <v>15</v>
      </c>
      <c r="B15" s="84">
        <v>89.41</v>
      </c>
      <c r="C15" s="85"/>
      <c r="D15" s="86">
        <v>1</v>
      </c>
      <c r="E15" s="85"/>
      <c r="F15" s="86">
        <v>86.41</v>
      </c>
      <c r="G15" s="85"/>
      <c r="H15" s="82" t="s">
        <v>20</v>
      </c>
      <c r="I15" s="229" t="s">
        <v>29</v>
      </c>
    </row>
    <row r="16" spans="1:9" ht="15" customHeight="1">
      <c r="A16" s="233"/>
      <c r="B16" s="88" t="s">
        <v>5</v>
      </c>
      <c r="C16" s="89" t="s">
        <v>4</v>
      </c>
      <c r="D16" s="88" t="s">
        <v>5</v>
      </c>
      <c r="E16" s="89" t="s">
        <v>4</v>
      </c>
      <c r="F16" s="89" t="s">
        <v>5</v>
      </c>
      <c r="G16" s="89" t="s">
        <v>4</v>
      </c>
      <c r="H16" s="90" t="s">
        <v>4</v>
      </c>
      <c r="I16" s="230">
        <v>52</v>
      </c>
    </row>
    <row r="17" spans="1:9">
      <c r="A17" s="127" t="s">
        <v>59</v>
      </c>
      <c r="B17" s="253">
        <v>77.91</v>
      </c>
      <c r="C17" s="93">
        <f t="shared" ref="C17:C22" si="0">B17/B$15*1000*B$14</f>
        <v>784.24113633821719</v>
      </c>
      <c r="D17" s="178">
        <v>0</v>
      </c>
      <c r="E17" s="93">
        <v>0</v>
      </c>
      <c r="F17" s="178">
        <v>0</v>
      </c>
      <c r="G17" s="93">
        <f t="shared" ref="G17:G22" si="1">F17/F$15*1000*F$14</f>
        <v>0</v>
      </c>
      <c r="H17" s="180">
        <f>LARGE((C17,E17,G17),1)</f>
        <v>784.24113633821719</v>
      </c>
      <c r="I17" s="95">
        <v>14</v>
      </c>
    </row>
    <row r="18" spans="1:9">
      <c r="A18" s="129" t="s">
        <v>57</v>
      </c>
      <c r="B18" s="253">
        <v>75</v>
      </c>
      <c r="C18" s="93">
        <f t="shared" si="0"/>
        <v>754.94911083771387</v>
      </c>
      <c r="D18" s="255">
        <v>0</v>
      </c>
      <c r="E18" s="93">
        <v>0</v>
      </c>
      <c r="F18" s="255">
        <v>69</v>
      </c>
      <c r="G18" s="93">
        <f t="shared" si="1"/>
        <v>798.51868996643918</v>
      </c>
      <c r="H18" s="180">
        <f>LARGE((C18,E18,G18),1)</f>
        <v>798.51868996643918</v>
      </c>
      <c r="I18" s="95">
        <v>10</v>
      </c>
    </row>
    <row r="19" spans="1:9">
      <c r="A19" s="129" t="s">
        <v>52</v>
      </c>
      <c r="B19" s="253">
        <v>65.41</v>
      </c>
      <c r="C19" s="93">
        <f t="shared" si="0"/>
        <v>658.41628453193164</v>
      </c>
      <c r="D19" s="178">
        <v>0</v>
      </c>
      <c r="E19" s="93">
        <f>D19/D$15*1000*D$14</f>
        <v>0</v>
      </c>
      <c r="F19" s="178">
        <v>0</v>
      </c>
      <c r="G19" s="93">
        <f t="shared" si="1"/>
        <v>0</v>
      </c>
      <c r="H19" s="180">
        <f>LARGE((C19,E19,G19),1)</f>
        <v>658.41628453193164</v>
      </c>
      <c r="I19" s="95">
        <v>26</v>
      </c>
    </row>
    <row r="20" spans="1:9">
      <c r="A20" s="129" t="s">
        <v>55</v>
      </c>
      <c r="B20" s="253">
        <v>46.66</v>
      </c>
      <c r="C20" s="93">
        <f t="shared" si="0"/>
        <v>469.67900682250314</v>
      </c>
      <c r="D20" s="178">
        <v>0</v>
      </c>
      <c r="E20" s="93">
        <v>0</v>
      </c>
      <c r="F20" s="178">
        <v>0</v>
      </c>
      <c r="G20" s="93">
        <f t="shared" si="1"/>
        <v>0</v>
      </c>
      <c r="H20" s="180">
        <f>LARGE((C20,E20,G20),1)</f>
        <v>469.67900682250314</v>
      </c>
      <c r="I20" s="95">
        <v>41</v>
      </c>
    </row>
    <row r="21" spans="1:9">
      <c r="A21" s="129" t="s">
        <v>65</v>
      </c>
      <c r="B21" s="253">
        <v>45.58</v>
      </c>
      <c r="C21" s="93">
        <f t="shared" si="0"/>
        <v>458.80773962644008</v>
      </c>
      <c r="D21" s="178">
        <v>0</v>
      </c>
      <c r="E21" s="93">
        <f>D21/D$15*1000*D$14</f>
        <v>0</v>
      </c>
      <c r="F21" s="178">
        <v>0</v>
      </c>
      <c r="G21" s="93">
        <f t="shared" si="1"/>
        <v>0</v>
      </c>
      <c r="H21" s="180">
        <f>LARGE((C21,E21,G21),1)</f>
        <v>458.80773962644008</v>
      </c>
      <c r="I21" s="95">
        <v>43</v>
      </c>
    </row>
    <row r="22" spans="1:9">
      <c r="A22" s="129" t="s">
        <v>53</v>
      </c>
      <c r="B22" s="253">
        <v>43.33</v>
      </c>
      <c r="C22" s="93">
        <f t="shared" si="0"/>
        <v>436.15926630130861</v>
      </c>
      <c r="D22" s="177">
        <v>0</v>
      </c>
      <c r="E22" s="93">
        <v>0</v>
      </c>
      <c r="F22" s="255">
        <v>0</v>
      </c>
      <c r="G22" s="93">
        <f t="shared" si="1"/>
        <v>0</v>
      </c>
      <c r="H22" s="180">
        <f>LARGE((C22,E22,G22),1)</f>
        <v>436.15926630130861</v>
      </c>
      <c r="I22" s="95">
        <v>45</v>
      </c>
    </row>
  </sheetData>
  <mergeCells count="5">
    <mergeCell ref="B10:C10"/>
    <mergeCell ref="A1:A7"/>
    <mergeCell ref="B2:F2"/>
    <mergeCell ref="B4:F4"/>
    <mergeCell ref="B6:C6"/>
  </mergeCells>
  <phoneticPr fontId="1" type="noConversion"/>
  <conditionalFormatting sqref="A17:A22">
    <cfRule type="duplicateValues" dxfId="45" priority="75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showRuler="0" workbookViewId="0">
      <selection activeCell="M14" sqref="M14"/>
    </sheetView>
  </sheetViews>
  <sheetFormatPr baseColWidth="10" defaultColWidth="10.7109375" defaultRowHeight="13" x14ac:dyDescent="0"/>
  <cols>
    <col min="1" max="1" width="17.42578125" customWidth="1"/>
    <col min="2" max="8" width="8.42578125" customWidth="1"/>
    <col min="9" max="9" width="9.140625" customWidth="1"/>
    <col min="27" max="16384" width="10.7109375" style="366"/>
  </cols>
  <sheetData>
    <row r="1" spans="1:16" ht="15" customHeight="1">
      <c r="A1" s="393"/>
      <c r="B1" s="219"/>
      <c r="C1" s="219"/>
      <c r="D1" s="219"/>
      <c r="E1" s="219"/>
      <c r="F1" s="219"/>
      <c r="G1" s="219"/>
      <c r="H1" s="219"/>
      <c r="I1" s="220"/>
      <c r="K1" s="366"/>
      <c r="L1" s="366"/>
      <c r="M1" s="366"/>
      <c r="N1" s="366"/>
      <c r="O1" s="366"/>
      <c r="P1" s="366"/>
    </row>
    <row r="2" spans="1:16" ht="15" customHeight="1">
      <c r="A2" s="393"/>
      <c r="B2" s="400" t="s">
        <v>150</v>
      </c>
      <c r="C2" s="400"/>
      <c r="D2" s="400"/>
      <c r="E2" s="400"/>
      <c r="F2" s="400"/>
      <c r="G2" s="219"/>
      <c r="H2" s="219"/>
      <c r="I2" s="220"/>
      <c r="K2" s="366"/>
      <c r="L2" s="366"/>
      <c r="M2" s="366"/>
      <c r="N2" s="366"/>
      <c r="O2" s="366"/>
      <c r="P2" s="366"/>
    </row>
    <row r="3" spans="1:16" ht="15" customHeight="1">
      <c r="A3" s="393"/>
      <c r="B3" s="219"/>
      <c r="C3" s="219"/>
      <c r="D3" s="219"/>
      <c r="E3" s="219"/>
      <c r="F3" s="219"/>
      <c r="G3" s="219"/>
      <c r="H3" s="219"/>
      <c r="I3" s="220"/>
      <c r="K3" s="366"/>
      <c r="L3" s="366"/>
      <c r="M3" s="366"/>
      <c r="N3" s="366"/>
      <c r="O3" s="366"/>
      <c r="P3" s="366"/>
    </row>
    <row r="4" spans="1:16" ht="15" customHeight="1">
      <c r="A4" s="393"/>
      <c r="B4" s="400" t="s">
        <v>37</v>
      </c>
      <c r="C4" s="400"/>
      <c r="D4" s="400"/>
      <c r="E4" s="400"/>
      <c r="F4" s="400"/>
      <c r="G4" s="219"/>
      <c r="H4" s="219"/>
      <c r="I4" s="220"/>
      <c r="K4" s="366"/>
      <c r="L4" s="366"/>
      <c r="M4" s="366"/>
      <c r="N4" s="366"/>
      <c r="O4" s="366"/>
      <c r="P4" s="366"/>
    </row>
    <row r="5" spans="1:16" ht="15" customHeight="1">
      <c r="A5" s="393"/>
      <c r="B5" s="219"/>
      <c r="C5" s="219"/>
      <c r="D5" s="219"/>
      <c r="E5" s="219"/>
      <c r="F5" s="219"/>
      <c r="G5" s="219"/>
      <c r="H5" s="219"/>
      <c r="I5" s="220"/>
      <c r="K5" s="372"/>
      <c r="L5" s="372"/>
      <c r="M5" s="372"/>
      <c r="N5" s="372"/>
      <c r="O5" s="372"/>
      <c r="P5" s="372"/>
    </row>
    <row r="6" spans="1:16" ht="15" customHeight="1">
      <c r="A6" s="393"/>
      <c r="B6" s="401"/>
      <c r="C6" s="401"/>
      <c r="D6" s="219"/>
      <c r="E6" s="219"/>
      <c r="F6" s="219"/>
      <c r="G6" s="219"/>
      <c r="H6" s="219"/>
      <c r="I6" s="220"/>
      <c r="K6" s="372"/>
      <c r="L6" s="372"/>
      <c r="M6" s="372"/>
      <c r="N6" s="372"/>
      <c r="O6" s="372"/>
      <c r="P6" s="372"/>
    </row>
    <row r="7" spans="1:16" ht="15" customHeight="1">
      <c r="A7" s="393"/>
      <c r="B7" s="219"/>
      <c r="C7" s="219"/>
      <c r="D7" s="219"/>
      <c r="E7" s="219"/>
      <c r="F7" s="219"/>
      <c r="G7" s="219"/>
      <c r="H7" s="219"/>
      <c r="I7" s="220"/>
      <c r="K7" s="372"/>
      <c r="L7" s="372"/>
      <c r="M7" s="372"/>
      <c r="N7" s="372"/>
      <c r="O7" s="372"/>
      <c r="P7" s="372"/>
    </row>
    <row r="8" spans="1:16" ht="15" customHeight="1">
      <c r="A8" s="69" t="s">
        <v>12</v>
      </c>
      <c r="B8" s="222" t="s">
        <v>151</v>
      </c>
      <c r="C8" s="222"/>
      <c r="D8" s="222"/>
      <c r="E8" s="222"/>
      <c r="F8" s="223"/>
      <c r="G8" s="223"/>
      <c r="H8" s="223"/>
      <c r="I8" s="220"/>
      <c r="K8" s="372"/>
      <c r="L8" s="372"/>
      <c r="M8" s="372"/>
      <c r="N8" s="372"/>
      <c r="O8" s="372"/>
      <c r="P8" s="372"/>
    </row>
    <row r="9" spans="1:16" ht="15" customHeight="1">
      <c r="A9" s="69" t="s">
        <v>0</v>
      </c>
      <c r="B9" s="222" t="s">
        <v>174</v>
      </c>
      <c r="C9" s="222"/>
      <c r="D9" s="222"/>
      <c r="E9" s="222"/>
      <c r="F9" s="223"/>
      <c r="G9" s="223"/>
      <c r="H9" s="223"/>
      <c r="I9" s="220"/>
      <c r="K9" s="372"/>
      <c r="L9" s="372"/>
      <c r="M9" s="372"/>
      <c r="N9" s="372"/>
      <c r="O9" s="372"/>
      <c r="P9" s="372"/>
    </row>
    <row r="10" spans="1:16" ht="15" customHeight="1">
      <c r="A10" s="69" t="s">
        <v>14</v>
      </c>
      <c r="B10" s="402">
        <v>41328</v>
      </c>
      <c r="C10" s="402"/>
      <c r="D10" s="226"/>
      <c r="E10" s="226"/>
      <c r="F10" s="227"/>
      <c r="G10" s="227"/>
      <c r="H10" s="227"/>
      <c r="I10" s="220"/>
      <c r="K10" s="372"/>
      <c r="L10" s="372"/>
      <c r="M10" s="372"/>
      <c r="N10" s="372"/>
      <c r="O10" s="372"/>
      <c r="P10" s="372"/>
    </row>
    <row r="11" spans="1:16" ht="15" customHeight="1">
      <c r="A11" s="69" t="s">
        <v>36</v>
      </c>
      <c r="B11" s="222" t="s">
        <v>44</v>
      </c>
      <c r="C11" s="226"/>
      <c r="D11" s="219"/>
      <c r="E11" s="219"/>
      <c r="F11" s="219"/>
      <c r="G11" s="219"/>
      <c r="H11" s="219"/>
      <c r="I11" s="220"/>
      <c r="K11" s="372"/>
      <c r="L11" s="372"/>
      <c r="M11" s="372"/>
      <c r="N11" s="372"/>
      <c r="O11" s="372"/>
      <c r="P11" s="372"/>
    </row>
    <row r="12" spans="1:16" ht="15" customHeight="1">
      <c r="A12" s="69" t="s">
        <v>17</v>
      </c>
      <c r="B12" s="233" t="s">
        <v>75</v>
      </c>
      <c r="C12" s="234"/>
      <c r="D12" s="218"/>
      <c r="E12" s="218"/>
      <c r="F12" s="218"/>
      <c r="G12" s="218"/>
      <c r="H12" s="218"/>
      <c r="I12" s="67"/>
      <c r="K12" s="372"/>
      <c r="L12" s="372"/>
      <c r="M12" s="372"/>
      <c r="N12" s="372"/>
      <c r="O12" s="372"/>
      <c r="P12" s="372"/>
    </row>
    <row r="13" spans="1:16" ht="15" customHeight="1">
      <c r="A13" s="217" t="s">
        <v>13</v>
      </c>
      <c r="B13" s="74" t="s">
        <v>2</v>
      </c>
      <c r="C13" s="75"/>
      <c r="D13" s="76" t="s">
        <v>18</v>
      </c>
      <c r="E13" s="75"/>
      <c r="F13" s="76" t="s">
        <v>1</v>
      </c>
      <c r="G13" s="75"/>
      <c r="H13" s="77"/>
      <c r="I13" s="78" t="s">
        <v>27</v>
      </c>
      <c r="K13" s="372"/>
      <c r="L13" s="372"/>
      <c r="M13" s="372"/>
      <c r="N13" s="372"/>
      <c r="O13" s="372"/>
      <c r="P13" s="372"/>
    </row>
    <row r="14" spans="1:16" ht="15" customHeight="1">
      <c r="A14" s="217" t="s">
        <v>16</v>
      </c>
      <c r="B14" s="79">
        <v>0.9</v>
      </c>
      <c r="C14" s="80"/>
      <c r="D14" s="228">
        <v>0</v>
      </c>
      <c r="E14" s="80"/>
      <c r="F14" s="81">
        <v>1</v>
      </c>
      <c r="G14" s="80"/>
      <c r="H14" s="82" t="s">
        <v>19</v>
      </c>
      <c r="I14" s="229" t="s">
        <v>28</v>
      </c>
      <c r="K14" s="372"/>
      <c r="L14" s="372"/>
      <c r="M14" s="372"/>
      <c r="N14" s="372"/>
      <c r="O14" s="372"/>
      <c r="P14" s="372"/>
    </row>
    <row r="15" spans="1:16" ht="15" customHeight="1">
      <c r="A15" s="217" t="s">
        <v>15</v>
      </c>
      <c r="B15" s="84">
        <v>94</v>
      </c>
      <c r="C15" s="85"/>
      <c r="D15" s="86">
        <v>1</v>
      </c>
      <c r="E15" s="85"/>
      <c r="F15" s="86">
        <v>94.4</v>
      </c>
      <c r="G15" s="85"/>
      <c r="H15" s="82" t="s">
        <v>20</v>
      </c>
      <c r="I15" s="229" t="s">
        <v>29</v>
      </c>
      <c r="K15" s="372"/>
      <c r="L15" s="372"/>
      <c r="M15" s="372"/>
      <c r="N15" s="372"/>
      <c r="O15" s="372"/>
      <c r="P15" s="372"/>
    </row>
    <row r="16" spans="1:16" ht="15" customHeight="1">
      <c r="A16" s="217"/>
      <c r="B16" s="88" t="s">
        <v>5</v>
      </c>
      <c r="C16" s="89" t="s">
        <v>4</v>
      </c>
      <c r="D16" s="88" t="s">
        <v>5</v>
      </c>
      <c r="E16" s="89" t="s">
        <v>4</v>
      </c>
      <c r="F16" s="89" t="s">
        <v>5</v>
      </c>
      <c r="G16" s="89" t="s">
        <v>4</v>
      </c>
      <c r="H16" s="90" t="s">
        <v>4</v>
      </c>
      <c r="I16" s="230">
        <v>32</v>
      </c>
      <c r="K16" s="372"/>
      <c r="L16" s="372"/>
      <c r="M16" s="372"/>
      <c r="N16" s="372"/>
      <c r="O16" s="372"/>
      <c r="P16" s="372"/>
    </row>
    <row r="17" spans="1:16">
      <c r="A17" s="127" t="s">
        <v>55</v>
      </c>
      <c r="B17" s="253">
        <v>49.6</v>
      </c>
      <c r="C17" s="93">
        <f>B17/B$15*1000*B$14</f>
        <v>474.89361702127661</v>
      </c>
      <c r="D17" s="178">
        <v>0</v>
      </c>
      <c r="E17" s="93">
        <v>0</v>
      </c>
      <c r="F17" s="178">
        <v>0</v>
      </c>
      <c r="G17" s="93">
        <f>F17/F$15*1000*F$14</f>
        <v>0</v>
      </c>
      <c r="H17" s="180">
        <f>LARGE((C17,E17,G17),1)</f>
        <v>474.89361702127661</v>
      </c>
      <c r="I17" s="95">
        <v>27</v>
      </c>
      <c r="K17" s="372"/>
      <c r="L17" s="372"/>
      <c r="M17" s="372"/>
      <c r="N17" s="372"/>
      <c r="O17" s="372"/>
      <c r="P17" s="372"/>
    </row>
    <row r="18" spans="1:16" ht="15" customHeight="1">
      <c r="K18" s="372"/>
      <c r="L18" s="372"/>
      <c r="M18" s="372"/>
      <c r="N18" s="372"/>
      <c r="O18" s="372"/>
      <c r="P18" s="372"/>
    </row>
    <row r="19" spans="1:16" ht="15" customHeight="1">
      <c r="K19" s="372"/>
      <c r="L19" s="372"/>
      <c r="M19" s="372"/>
      <c r="N19" s="372"/>
      <c r="O19" s="372"/>
      <c r="P19" s="372"/>
    </row>
    <row r="20" spans="1:16" ht="15" customHeight="1">
      <c r="K20" s="372"/>
      <c r="L20" s="372"/>
      <c r="M20" s="372"/>
      <c r="N20" s="372"/>
      <c r="O20" s="372"/>
      <c r="P20" s="372"/>
    </row>
    <row r="21" spans="1:16" ht="15" customHeight="1">
      <c r="K21" s="372"/>
      <c r="L21" s="372"/>
      <c r="M21" s="372"/>
      <c r="N21" s="372"/>
      <c r="O21" s="372"/>
      <c r="P21" s="372"/>
    </row>
    <row r="22" spans="1:16" ht="15" customHeight="1">
      <c r="K22" s="372"/>
      <c r="L22" s="372"/>
      <c r="M22" s="372"/>
      <c r="N22" s="372"/>
      <c r="O22" s="372"/>
      <c r="P22" s="372"/>
    </row>
    <row r="23" spans="1:16" ht="15" customHeight="1">
      <c r="K23" s="372"/>
      <c r="L23" s="372"/>
      <c r="M23" s="372"/>
      <c r="N23" s="372"/>
      <c r="O23" s="372"/>
      <c r="P23" s="372"/>
    </row>
    <row r="24" spans="1:16" ht="15" customHeight="1">
      <c r="K24" s="372"/>
      <c r="L24" s="372"/>
      <c r="M24" s="372"/>
      <c r="N24" s="372"/>
      <c r="O24" s="372"/>
      <c r="P24" s="372"/>
    </row>
    <row r="25" spans="1:16" ht="15" customHeight="1">
      <c r="K25" s="372"/>
      <c r="L25" s="372"/>
      <c r="M25" s="372"/>
      <c r="N25" s="372"/>
      <c r="O25" s="372"/>
      <c r="P25" s="372"/>
    </row>
    <row r="26" spans="1:16" ht="15" customHeight="1">
      <c r="K26" s="372"/>
      <c r="L26" s="372"/>
      <c r="M26" s="372"/>
      <c r="N26" s="372"/>
      <c r="O26" s="372"/>
      <c r="P26" s="372"/>
    </row>
    <row r="27" spans="1:16" ht="15" customHeight="1"/>
    <row r="28" spans="1:16" ht="15" customHeight="1"/>
    <row r="29" spans="1:16" ht="15" customHeight="1"/>
    <row r="30" spans="1:16" ht="15" customHeight="1"/>
    <row r="31" spans="1:16" ht="15" customHeight="1"/>
    <row r="32" spans="1:1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5">
    <mergeCell ref="B10:C10"/>
    <mergeCell ref="A1:A7"/>
    <mergeCell ref="B2:F2"/>
    <mergeCell ref="B4:F4"/>
    <mergeCell ref="B6:C6"/>
  </mergeCells>
  <phoneticPr fontId="1" type="noConversion"/>
  <conditionalFormatting sqref="A17">
    <cfRule type="duplicateValues" dxfId="44" priority="76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showGridLines="0" showRuler="0" workbookViewId="0">
      <selection activeCell="A49" sqref="A49"/>
    </sheetView>
  </sheetViews>
  <sheetFormatPr baseColWidth="10" defaultColWidth="10.7109375" defaultRowHeight="13" x14ac:dyDescent="0"/>
  <cols>
    <col min="1" max="1" width="17.42578125" customWidth="1"/>
    <col min="2" max="8" width="8.42578125" customWidth="1"/>
    <col min="9" max="9" width="9.140625" customWidth="1"/>
  </cols>
  <sheetData>
    <row r="1" spans="1:9" ht="15" customHeight="1">
      <c r="A1" s="240"/>
      <c r="B1" s="242"/>
      <c r="C1" s="242"/>
      <c r="D1" s="242"/>
      <c r="E1" s="242"/>
      <c r="F1" s="242"/>
      <c r="G1" s="242"/>
      <c r="H1" s="242"/>
      <c r="I1" s="220"/>
    </row>
    <row r="2" spans="1:9" ht="15" customHeight="1">
      <c r="A2" s="240"/>
      <c r="B2" s="242" t="s">
        <v>150</v>
      </c>
      <c r="C2" s="242"/>
      <c r="D2" s="242"/>
      <c r="E2" s="242"/>
      <c r="F2" s="242"/>
      <c r="G2" s="242"/>
      <c r="H2" s="242"/>
      <c r="I2" s="220"/>
    </row>
    <row r="3" spans="1:9" ht="15" customHeight="1">
      <c r="A3" s="240"/>
      <c r="B3" s="242"/>
      <c r="C3" s="242"/>
      <c r="D3" s="242"/>
      <c r="E3" s="242"/>
      <c r="F3" s="242"/>
      <c r="G3" s="242"/>
      <c r="H3" s="242"/>
      <c r="I3" s="220"/>
    </row>
    <row r="4" spans="1:9" ht="15" customHeight="1">
      <c r="A4" s="240"/>
      <c r="B4" s="242" t="s">
        <v>37</v>
      </c>
      <c r="C4" s="242"/>
      <c r="D4" s="242"/>
      <c r="E4" s="242"/>
      <c r="F4" s="242"/>
      <c r="G4" s="242"/>
      <c r="H4" s="242"/>
      <c r="I4" s="220"/>
    </row>
    <row r="5" spans="1:9" ht="15" customHeight="1">
      <c r="A5" s="240"/>
      <c r="B5" s="242"/>
      <c r="C5" s="242"/>
      <c r="D5" s="242"/>
      <c r="E5" s="242"/>
      <c r="F5" s="242"/>
      <c r="G5" s="242"/>
      <c r="H5" s="242"/>
      <c r="I5" s="220"/>
    </row>
    <row r="6" spans="1:9" ht="15" customHeight="1">
      <c r="A6" s="240"/>
      <c r="B6" s="243"/>
      <c r="C6" s="243"/>
      <c r="D6" s="242"/>
      <c r="E6" s="242"/>
      <c r="F6" s="242"/>
      <c r="G6" s="242"/>
      <c r="H6" s="242"/>
      <c r="I6" s="220"/>
    </row>
    <row r="7" spans="1:9" ht="15" customHeight="1">
      <c r="A7" s="240"/>
      <c r="B7" s="242"/>
      <c r="C7" s="242"/>
      <c r="D7" s="242"/>
      <c r="E7" s="242"/>
      <c r="F7" s="242"/>
      <c r="G7" s="242"/>
      <c r="H7" s="242"/>
      <c r="I7" s="220"/>
    </row>
    <row r="8" spans="1:9" ht="15" customHeight="1">
      <c r="A8" s="69" t="s">
        <v>12</v>
      </c>
      <c r="B8" s="222" t="s">
        <v>175</v>
      </c>
      <c r="C8" s="222"/>
      <c r="D8" s="222"/>
      <c r="E8" s="222"/>
      <c r="F8" s="223"/>
      <c r="G8" s="223"/>
      <c r="H8" s="223"/>
      <c r="I8" s="220"/>
    </row>
    <row r="9" spans="1:9" ht="15" customHeight="1">
      <c r="A9" s="69" t="s">
        <v>0</v>
      </c>
      <c r="B9" s="222" t="s">
        <v>176</v>
      </c>
      <c r="C9" s="222"/>
      <c r="D9" s="222"/>
      <c r="E9" s="222"/>
      <c r="F9" s="223"/>
      <c r="G9" s="223"/>
      <c r="H9" s="223"/>
      <c r="I9" s="220"/>
    </row>
    <row r="10" spans="1:9" ht="15" customHeight="1">
      <c r="A10" s="69" t="s">
        <v>14</v>
      </c>
      <c r="B10" s="402">
        <v>41330</v>
      </c>
      <c r="C10" s="402"/>
      <c r="D10" s="226"/>
      <c r="E10" s="226"/>
      <c r="F10" s="227"/>
      <c r="G10" s="227"/>
      <c r="H10" s="227"/>
      <c r="I10" s="220"/>
    </row>
    <row r="11" spans="1:9" ht="15" customHeight="1">
      <c r="A11" s="69" t="s">
        <v>36</v>
      </c>
      <c r="B11" s="222" t="s">
        <v>44</v>
      </c>
      <c r="C11" s="226"/>
      <c r="D11" s="242"/>
      <c r="E11" s="242"/>
      <c r="F11" s="242"/>
      <c r="G11" s="242"/>
      <c r="H11" s="242"/>
      <c r="I11" s="220"/>
    </row>
    <row r="12" spans="1:9" ht="15" customHeight="1">
      <c r="A12" s="69" t="s">
        <v>17</v>
      </c>
      <c r="B12" s="240" t="s">
        <v>75</v>
      </c>
      <c r="C12" s="241"/>
      <c r="D12" s="241"/>
      <c r="E12" s="241"/>
      <c r="F12" s="241"/>
      <c r="G12" s="241"/>
      <c r="H12" s="241"/>
      <c r="I12" s="67"/>
    </row>
    <row r="13" spans="1:9" ht="15" customHeight="1">
      <c r="A13" s="240" t="s">
        <v>13</v>
      </c>
      <c r="B13" s="74" t="s">
        <v>2</v>
      </c>
      <c r="C13" s="75"/>
      <c r="D13" s="76" t="s">
        <v>18</v>
      </c>
      <c r="E13" s="75"/>
      <c r="F13" s="76" t="s">
        <v>1</v>
      </c>
      <c r="G13" s="75"/>
      <c r="H13" s="77"/>
      <c r="I13" s="78" t="s">
        <v>27</v>
      </c>
    </row>
    <row r="14" spans="1:9" ht="15" customHeight="1">
      <c r="A14" s="240" t="s">
        <v>16</v>
      </c>
      <c r="B14" s="79">
        <v>0</v>
      </c>
      <c r="C14" s="80"/>
      <c r="D14" s="228">
        <v>0</v>
      </c>
      <c r="E14" s="80"/>
      <c r="F14" s="81">
        <v>0.55000000000000004</v>
      </c>
      <c r="G14" s="80"/>
      <c r="H14" s="82" t="s">
        <v>19</v>
      </c>
      <c r="I14" s="229" t="s">
        <v>28</v>
      </c>
    </row>
    <row r="15" spans="1:9" ht="15" customHeight="1">
      <c r="A15" s="240" t="s">
        <v>15</v>
      </c>
      <c r="B15" s="84">
        <v>1</v>
      </c>
      <c r="C15" s="85"/>
      <c r="D15" s="86">
        <v>1</v>
      </c>
      <c r="E15" s="85"/>
      <c r="F15" s="86">
        <v>90.8</v>
      </c>
      <c r="G15" s="85"/>
      <c r="H15" s="82" t="s">
        <v>20</v>
      </c>
      <c r="I15" s="229" t="s">
        <v>29</v>
      </c>
    </row>
    <row r="16" spans="1:9" ht="15" customHeight="1">
      <c r="A16" s="240"/>
      <c r="B16" s="88" t="s">
        <v>5</v>
      </c>
      <c r="C16" s="89" t="s">
        <v>4</v>
      </c>
      <c r="D16" s="88" t="s">
        <v>5</v>
      </c>
      <c r="E16" s="89" t="s">
        <v>4</v>
      </c>
      <c r="F16" s="89" t="s">
        <v>5</v>
      </c>
      <c r="G16" s="89" t="s">
        <v>4</v>
      </c>
      <c r="H16" s="90" t="s">
        <v>4</v>
      </c>
      <c r="I16" s="230"/>
    </row>
    <row r="17" spans="1:9">
      <c r="A17" s="136" t="s">
        <v>112</v>
      </c>
      <c r="B17" s="255">
        <v>0</v>
      </c>
      <c r="C17" s="93">
        <v>0</v>
      </c>
      <c r="D17" s="255">
        <v>0</v>
      </c>
      <c r="E17" s="93">
        <v>0</v>
      </c>
      <c r="F17" s="260">
        <v>90.8</v>
      </c>
      <c r="G17" s="93">
        <f t="shared" ref="G17:G52" si="0">F17/F$15*1000*F$14</f>
        <v>550</v>
      </c>
      <c r="H17" s="180">
        <f>LARGE((C17,E17,G17),1)</f>
        <v>550</v>
      </c>
      <c r="I17" s="95"/>
    </row>
    <row r="18" spans="1:9">
      <c r="A18" s="206" t="s">
        <v>105</v>
      </c>
      <c r="B18" s="255">
        <v>0</v>
      </c>
      <c r="C18" s="93">
        <v>0</v>
      </c>
      <c r="D18" s="255">
        <v>0</v>
      </c>
      <c r="E18" s="93">
        <v>0</v>
      </c>
      <c r="F18" s="260">
        <v>87.4</v>
      </c>
      <c r="G18" s="93">
        <f t="shared" si="0"/>
        <v>529.40528634361237</v>
      </c>
      <c r="H18" s="180">
        <f>LARGE((C18,E18,G18),1)</f>
        <v>529.40528634361237</v>
      </c>
      <c r="I18" s="95"/>
    </row>
    <row r="19" spans="1:9">
      <c r="A19" s="136" t="s">
        <v>90</v>
      </c>
      <c r="B19" s="255">
        <v>0</v>
      </c>
      <c r="C19" s="93">
        <v>0</v>
      </c>
      <c r="D19" s="255">
        <v>0</v>
      </c>
      <c r="E19" s="93">
        <v>0</v>
      </c>
      <c r="F19" s="260">
        <v>85.4</v>
      </c>
      <c r="G19" s="93">
        <f t="shared" si="0"/>
        <v>517.29074889867854</v>
      </c>
      <c r="H19" s="180">
        <f>LARGE((C19,E19,G19),1)</f>
        <v>517.29074889867854</v>
      </c>
      <c r="I19" s="95"/>
    </row>
    <row r="20" spans="1:9">
      <c r="A20" s="136" t="s">
        <v>110</v>
      </c>
      <c r="B20" s="255">
        <v>0</v>
      </c>
      <c r="C20" s="93">
        <v>0</v>
      </c>
      <c r="D20" s="255">
        <v>0</v>
      </c>
      <c r="E20" s="93">
        <v>0</v>
      </c>
      <c r="F20" s="260">
        <v>76.599999999999994</v>
      </c>
      <c r="G20" s="93">
        <f t="shared" si="0"/>
        <v>463.98678414096923</v>
      </c>
      <c r="H20" s="180">
        <f>LARGE((C20,E20,G20),1)</f>
        <v>463.98678414096923</v>
      </c>
      <c r="I20" s="95"/>
    </row>
    <row r="21" spans="1:9">
      <c r="A21" s="137" t="s">
        <v>92</v>
      </c>
      <c r="B21" s="255">
        <v>0</v>
      </c>
      <c r="C21" s="93">
        <v>0</v>
      </c>
      <c r="D21" s="255">
        <v>0</v>
      </c>
      <c r="E21" s="93">
        <v>0</v>
      </c>
      <c r="F21" s="260">
        <v>76.400000000000006</v>
      </c>
      <c r="G21" s="93">
        <f t="shared" si="0"/>
        <v>462.77533039647585</v>
      </c>
      <c r="H21" s="180">
        <f>LARGE((C21,E21,G21),1)</f>
        <v>462.77533039647585</v>
      </c>
      <c r="I21" s="95"/>
    </row>
    <row r="22" spans="1:9">
      <c r="A22" s="136" t="s">
        <v>116</v>
      </c>
      <c r="B22" s="255">
        <v>0</v>
      </c>
      <c r="C22" s="93">
        <v>0</v>
      </c>
      <c r="D22" s="255">
        <v>0</v>
      </c>
      <c r="E22" s="93">
        <v>0</v>
      </c>
      <c r="F22" s="260">
        <v>75</v>
      </c>
      <c r="G22" s="93">
        <f t="shared" si="0"/>
        <v>454.29515418502206</v>
      </c>
      <c r="H22" s="180">
        <f>LARGE((C22,E22,G22),1)</f>
        <v>454.29515418502206</v>
      </c>
      <c r="I22" s="95"/>
    </row>
    <row r="23" spans="1:9">
      <c r="A23" s="206" t="s">
        <v>114</v>
      </c>
      <c r="B23" s="255">
        <v>0</v>
      </c>
      <c r="C23" s="93">
        <v>0</v>
      </c>
      <c r="D23" s="177">
        <v>0</v>
      </c>
      <c r="E23" s="93">
        <v>0</v>
      </c>
      <c r="F23" s="260">
        <v>74.599999999999994</v>
      </c>
      <c r="G23" s="93">
        <f t="shared" si="0"/>
        <v>451.87224669603523</v>
      </c>
      <c r="H23" s="180">
        <f>LARGE((C23,E23,G23),1)</f>
        <v>451.87224669603523</v>
      </c>
      <c r="I23" s="95"/>
    </row>
    <row r="24" spans="1:9">
      <c r="A24" s="136" t="s">
        <v>126</v>
      </c>
      <c r="B24" s="255">
        <v>0</v>
      </c>
      <c r="C24" s="93">
        <v>0</v>
      </c>
      <c r="D24" s="177">
        <v>0</v>
      </c>
      <c r="E24" s="93">
        <v>0</v>
      </c>
      <c r="F24" s="260">
        <v>74.2</v>
      </c>
      <c r="G24" s="93">
        <f t="shared" si="0"/>
        <v>449.44933920704852</v>
      </c>
      <c r="H24" s="180">
        <f>LARGE((C24,E24,G24),1)</f>
        <v>449.44933920704852</v>
      </c>
      <c r="I24" s="95"/>
    </row>
    <row r="25" spans="1:9">
      <c r="A25" s="136" t="s">
        <v>109</v>
      </c>
      <c r="B25" s="255">
        <v>0</v>
      </c>
      <c r="C25" s="93">
        <v>0</v>
      </c>
      <c r="D25" s="177">
        <v>0</v>
      </c>
      <c r="E25" s="93">
        <v>0</v>
      </c>
      <c r="F25" s="260">
        <v>73.2</v>
      </c>
      <c r="G25" s="93">
        <f t="shared" si="0"/>
        <v>443.39207048458155</v>
      </c>
      <c r="H25" s="180">
        <f>LARGE((C25,E25,G25),1)</f>
        <v>443.39207048458155</v>
      </c>
      <c r="I25" s="95"/>
    </row>
    <row r="26" spans="1:9">
      <c r="A26" s="206" t="s">
        <v>103</v>
      </c>
      <c r="B26" s="255">
        <v>0</v>
      </c>
      <c r="C26" s="93">
        <v>0</v>
      </c>
      <c r="D26" s="177">
        <v>0</v>
      </c>
      <c r="E26" s="93">
        <v>0</v>
      </c>
      <c r="F26" s="260">
        <v>70.8</v>
      </c>
      <c r="G26" s="93">
        <f t="shared" si="0"/>
        <v>428.85462555066078</v>
      </c>
      <c r="H26" s="180">
        <f>LARGE((C26,E26,G26),1)</f>
        <v>428.85462555066078</v>
      </c>
      <c r="I26" s="95"/>
    </row>
    <row r="27" spans="1:9">
      <c r="A27" s="137" t="s">
        <v>115</v>
      </c>
      <c r="B27" s="255">
        <v>0</v>
      </c>
      <c r="C27" s="93">
        <f>B27/B$15*1000*B$14</f>
        <v>0</v>
      </c>
      <c r="D27" s="177">
        <v>0</v>
      </c>
      <c r="E27" s="93">
        <v>0</v>
      </c>
      <c r="F27" s="140">
        <v>67.400000000000006</v>
      </c>
      <c r="G27" s="93">
        <f t="shared" si="0"/>
        <v>408.25991189427322</v>
      </c>
      <c r="H27" s="180">
        <f>LARGE((C27,E27,G27),1)</f>
        <v>408.25991189427322</v>
      </c>
      <c r="I27" s="95"/>
    </row>
    <row r="28" spans="1:9">
      <c r="A28" s="136" t="s">
        <v>96</v>
      </c>
      <c r="B28" s="255">
        <v>0</v>
      </c>
      <c r="C28" s="93">
        <f>B28/B$15*1000*B$14</f>
        <v>0</v>
      </c>
      <c r="D28" s="257">
        <v>0</v>
      </c>
      <c r="E28" s="93">
        <v>0</v>
      </c>
      <c r="F28" s="264">
        <v>64.2</v>
      </c>
      <c r="G28" s="93">
        <f t="shared" si="0"/>
        <v>388.87665198237892</v>
      </c>
      <c r="H28" s="180">
        <f>LARGE((C28,E28,G28),1)</f>
        <v>388.87665198237892</v>
      </c>
      <c r="I28" s="95"/>
    </row>
    <row r="29" spans="1:9">
      <c r="A29" s="137" t="s">
        <v>125</v>
      </c>
      <c r="B29" s="255">
        <v>0</v>
      </c>
      <c r="C29" s="93">
        <f>B29/B$15*1000*B$14</f>
        <v>0</v>
      </c>
      <c r="D29" s="177">
        <v>0</v>
      </c>
      <c r="E29" s="93">
        <v>0</v>
      </c>
      <c r="F29" s="140">
        <v>63.4</v>
      </c>
      <c r="G29" s="93">
        <f t="shared" si="0"/>
        <v>384.03083700440527</v>
      </c>
      <c r="H29" s="180">
        <f>LARGE((C29,E29,G29),1)</f>
        <v>384.03083700440527</v>
      </c>
      <c r="I29" s="95"/>
    </row>
    <row r="30" spans="1:9">
      <c r="A30" s="136" t="s">
        <v>117</v>
      </c>
      <c r="B30" s="178">
        <v>0</v>
      </c>
      <c r="C30" s="93">
        <f>B30/B$15*1000*B$14</f>
        <v>0</v>
      </c>
      <c r="D30" s="177">
        <v>0</v>
      </c>
      <c r="E30" s="93">
        <v>0</v>
      </c>
      <c r="F30" s="140">
        <v>62.6</v>
      </c>
      <c r="G30" s="93">
        <f t="shared" si="0"/>
        <v>379.18502202643174</v>
      </c>
      <c r="H30" s="180">
        <f>LARGE((C30,E30,G30),1)</f>
        <v>379.18502202643174</v>
      </c>
      <c r="I30" s="95"/>
    </row>
    <row r="31" spans="1:9">
      <c r="A31" s="136" t="s">
        <v>130</v>
      </c>
      <c r="B31" s="178">
        <v>0</v>
      </c>
      <c r="C31" s="93">
        <f>B31/B$15*1000*B$14</f>
        <v>0</v>
      </c>
      <c r="D31" s="177">
        <v>0</v>
      </c>
      <c r="E31" s="93">
        <v>0</v>
      </c>
      <c r="F31" s="140">
        <v>62.6</v>
      </c>
      <c r="G31" s="93">
        <f t="shared" si="0"/>
        <v>379.18502202643174</v>
      </c>
      <c r="H31" s="180">
        <f>LARGE((C31,E31,G31),1)</f>
        <v>379.18502202643174</v>
      </c>
      <c r="I31" s="95"/>
    </row>
    <row r="32" spans="1:9">
      <c r="A32" s="133" t="s">
        <v>118</v>
      </c>
      <c r="B32" s="255">
        <v>0</v>
      </c>
      <c r="C32" s="93">
        <v>0</v>
      </c>
      <c r="D32" s="177">
        <v>0</v>
      </c>
      <c r="E32" s="93">
        <v>0</v>
      </c>
      <c r="F32" s="140">
        <v>57.8</v>
      </c>
      <c r="G32" s="93">
        <f t="shared" si="0"/>
        <v>350.11013215859032</v>
      </c>
      <c r="H32" s="180">
        <f>LARGE((C32,E32,G32),1)</f>
        <v>350.11013215859032</v>
      </c>
      <c r="I32" s="95"/>
    </row>
    <row r="33" spans="1:15">
      <c r="A33" s="133" t="s">
        <v>120</v>
      </c>
      <c r="B33" s="178">
        <v>0</v>
      </c>
      <c r="C33" s="93">
        <f>B33/B$15*1000*B$14</f>
        <v>0</v>
      </c>
      <c r="D33" s="177">
        <v>0</v>
      </c>
      <c r="E33" s="93">
        <v>0</v>
      </c>
      <c r="F33" s="264">
        <v>56.4</v>
      </c>
      <c r="G33" s="93">
        <f t="shared" si="0"/>
        <v>341.62995594713658</v>
      </c>
      <c r="H33" s="180">
        <f>LARGE((C33,E33,G33),1)</f>
        <v>341.62995594713658</v>
      </c>
      <c r="I33" s="95"/>
    </row>
    <row r="34" spans="1:15">
      <c r="A34" s="247" t="s">
        <v>156</v>
      </c>
      <c r="B34" s="178">
        <v>0</v>
      </c>
      <c r="C34" s="93">
        <f>B34/B$15*1000*B$14</f>
        <v>0</v>
      </c>
      <c r="D34" s="257">
        <v>0</v>
      </c>
      <c r="E34" s="93">
        <f>D34/D$15*1000*D$14</f>
        <v>0</v>
      </c>
      <c r="F34" s="264">
        <v>52.6</v>
      </c>
      <c r="G34" s="93">
        <f t="shared" si="0"/>
        <v>318.61233480176213</v>
      </c>
      <c r="H34" s="180">
        <f>LARGE((C34,E34,G34),1)</f>
        <v>318.61233480176213</v>
      </c>
      <c r="I34" s="95"/>
    </row>
    <row r="35" spans="1:15">
      <c r="A35" s="135" t="s">
        <v>106</v>
      </c>
      <c r="B35" s="178">
        <v>0</v>
      </c>
      <c r="C35" s="93">
        <f>B35/B$15*1000*B$14</f>
        <v>0</v>
      </c>
      <c r="D35" s="177">
        <v>0</v>
      </c>
      <c r="E35" s="93">
        <v>0</v>
      </c>
      <c r="F35" s="140">
        <v>52.4</v>
      </c>
      <c r="G35" s="93">
        <f t="shared" si="0"/>
        <v>317.4008810572688</v>
      </c>
      <c r="H35" s="180">
        <f>LARGE((C35,E35,G35),1)</f>
        <v>317.4008810572688</v>
      </c>
      <c r="I35" s="95"/>
    </row>
    <row r="36" spans="1:15">
      <c r="A36" s="133" t="s">
        <v>111</v>
      </c>
      <c r="B36" s="255">
        <v>0</v>
      </c>
      <c r="C36" s="93">
        <v>0</v>
      </c>
      <c r="D36" s="177">
        <v>0</v>
      </c>
      <c r="E36" s="93">
        <v>0</v>
      </c>
      <c r="F36" s="140">
        <v>47.4</v>
      </c>
      <c r="G36" s="93">
        <f t="shared" si="0"/>
        <v>287.11453744493394</v>
      </c>
      <c r="H36" s="180">
        <f>LARGE((C36,E36,G36),1)</f>
        <v>287.11453744493394</v>
      </c>
      <c r="I36" s="95"/>
    </row>
    <row r="37" spans="1:15">
      <c r="A37" s="133" t="s">
        <v>97</v>
      </c>
      <c r="B37" s="255">
        <v>0</v>
      </c>
      <c r="C37" s="93">
        <f t="shared" ref="C37:C43" si="1">B37/B$15*1000*B$14</f>
        <v>0</v>
      </c>
      <c r="D37" s="177">
        <v>0</v>
      </c>
      <c r="E37" s="93">
        <v>0</v>
      </c>
      <c r="F37" s="140">
        <v>46.4</v>
      </c>
      <c r="G37" s="93">
        <f t="shared" si="0"/>
        <v>281.05726872246697</v>
      </c>
      <c r="H37" s="180">
        <f>LARGE((C37,E37,G37),1)</f>
        <v>281.05726872246697</v>
      </c>
      <c r="I37" s="95"/>
    </row>
    <row r="38" spans="1:15">
      <c r="A38" s="247" t="s">
        <v>170</v>
      </c>
      <c r="B38" s="178">
        <v>0</v>
      </c>
      <c r="C38" s="93">
        <f t="shared" si="1"/>
        <v>0</v>
      </c>
      <c r="D38" s="257">
        <v>0</v>
      </c>
      <c r="E38" s="93">
        <v>0</v>
      </c>
      <c r="F38" s="264">
        <v>44</v>
      </c>
      <c r="G38" s="93">
        <f t="shared" si="0"/>
        <v>266.51982378854626</v>
      </c>
      <c r="H38" s="180">
        <f>LARGE((C38,E38,G38),1)</f>
        <v>266.51982378854626</v>
      </c>
      <c r="I38" s="95"/>
    </row>
    <row r="39" spans="1:15">
      <c r="A39" s="247" t="s">
        <v>164</v>
      </c>
      <c r="B39" s="255">
        <v>0</v>
      </c>
      <c r="C39" s="93">
        <f t="shared" si="1"/>
        <v>0</v>
      </c>
      <c r="D39" s="177">
        <v>0</v>
      </c>
      <c r="E39" s="93">
        <v>0</v>
      </c>
      <c r="F39" s="264">
        <v>43.8</v>
      </c>
      <c r="G39" s="93">
        <f t="shared" si="0"/>
        <v>265.30837004405288</v>
      </c>
      <c r="H39" s="180">
        <f>LARGE((C39,E39,G39),1)</f>
        <v>265.30837004405288</v>
      </c>
      <c r="I39" s="95"/>
    </row>
    <row r="40" spans="1:15">
      <c r="A40" s="133" t="s">
        <v>137</v>
      </c>
      <c r="B40" s="178">
        <v>0</v>
      </c>
      <c r="C40" s="93">
        <f t="shared" si="1"/>
        <v>0</v>
      </c>
      <c r="D40" s="177">
        <v>0</v>
      </c>
      <c r="E40" s="93">
        <v>0</v>
      </c>
      <c r="F40" s="140">
        <v>43.2</v>
      </c>
      <c r="G40" s="93">
        <f t="shared" si="0"/>
        <v>261.67400881057273</v>
      </c>
      <c r="H40" s="180">
        <f>LARGE((C40,E40,G40),1)</f>
        <v>261.67400881057273</v>
      </c>
      <c r="I40" s="95"/>
    </row>
    <row r="41" spans="1:15">
      <c r="A41" s="247" t="s">
        <v>163</v>
      </c>
      <c r="B41" s="255">
        <v>0</v>
      </c>
      <c r="C41" s="93">
        <f t="shared" si="1"/>
        <v>0</v>
      </c>
      <c r="D41" s="177">
        <v>0</v>
      </c>
      <c r="E41" s="93">
        <v>0</v>
      </c>
      <c r="F41" s="264">
        <v>38</v>
      </c>
      <c r="G41" s="93">
        <f t="shared" si="0"/>
        <v>230.17621145374451</v>
      </c>
      <c r="H41" s="180">
        <f>LARGE((C41,E41,G41),1)</f>
        <v>230.17621145374451</v>
      </c>
      <c r="I41" s="95"/>
    </row>
    <row r="42" spans="1:15">
      <c r="A42" s="254" t="s">
        <v>158</v>
      </c>
      <c r="B42" s="255">
        <v>0</v>
      </c>
      <c r="C42" s="93">
        <f t="shared" si="1"/>
        <v>0</v>
      </c>
      <c r="D42" s="257">
        <v>0</v>
      </c>
      <c r="E42" s="93">
        <f>D42/D$15*1000*D$14</f>
        <v>0</v>
      </c>
      <c r="F42" s="264">
        <v>32.6</v>
      </c>
      <c r="G42" s="93">
        <f t="shared" si="0"/>
        <v>197.46696035242294</v>
      </c>
      <c r="H42" s="180">
        <f>LARGE((C42,E42,G42),1)</f>
        <v>197.46696035242294</v>
      </c>
      <c r="I42" s="95"/>
    </row>
    <row r="43" spans="1:15">
      <c r="A43" s="247" t="s">
        <v>169</v>
      </c>
      <c r="B43" s="178">
        <v>0</v>
      </c>
      <c r="C43" s="93">
        <f t="shared" si="1"/>
        <v>0</v>
      </c>
      <c r="D43" s="257">
        <v>0</v>
      </c>
      <c r="E43" s="93">
        <v>0</v>
      </c>
      <c r="F43" s="264">
        <v>29.8</v>
      </c>
      <c r="G43" s="93">
        <f t="shared" si="0"/>
        <v>180.50660792951544</v>
      </c>
      <c r="H43" s="180">
        <f>LARGE((C43,E43,G43),1)</f>
        <v>180.50660792951544</v>
      </c>
      <c r="I43" s="95"/>
    </row>
    <row r="44" spans="1:15">
      <c r="A44" s="206" t="s">
        <v>107</v>
      </c>
      <c r="B44" s="255">
        <v>0</v>
      </c>
      <c r="C44" s="93">
        <v>0</v>
      </c>
      <c r="D44" s="177">
        <v>0</v>
      </c>
      <c r="E44" s="93">
        <v>0</v>
      </c>
      <c r="F44" s="140">
        <v>21.2</v>
      </c>
      <c r="G44" s="93">
        <f t="shared" si="0"/>
        <v>128.41409691629957</v>
      </c>
      <c r="H44" s="180">
        <f>LARGE((C44,E44,G44),1)</f>
        <v>128.41409691629957</v>
      </c>
      <c r="I44" s="95"/>
      <c r="O44">
        <f>50-16</f>
        <v>34</v>
      </c>
    </row>
    <row r="45" spans="1:15">
      <c r="A45" s="247" t="s">
        <v>161</v>
      </c>
      <c r="B45" s="178">
        <v>0</v>
      </c>
      <c r="C45" s="93">
        <f t="shared" ref="C45:C51" si="2">B45/B$15*1000*B$14</f>
        <v>0</v>
      </c>
      <c r="D45" s="257">
        <v>0</v>
      </c>
      <c r="E45" s="93">
        <v>0</v>
      </c>
      <c r="F45" s="264">
        <v>20</v>
      </c>
      <c r="G45" s="93">
        <f t="shared" si="0"/>
        <v>121.14537444933923</v>
      </c>
      <c r="H45" s="180">
        <f>LARGE((C45,E45,G45),1)</f>
        <v>121.14537444933923</v>
      </c>
      <c r="I45" s="95"/>
    </row>
    <row r="46" spans="1:15">
      <c r="A46" s="131" t="s">
        <v>113</v>
      </c>
      <c r="B46" s="257">
        <v>0</v>
      </c>
      <c r="C46" s="93">
        <f t="shared" si="2"/>
        <v>0</v>
      </c>
      <c r="D46" s="177">
        <v>0</v>
      </c>
      <c r="E46" s="93">
        <v>0</v>
      </c>
      <c r="F46" s="140">
        <v>18</v>
      </c>
      <c r="G46" s="93">
        <f t="shared" si="0"/>
        <v>109.0308370044053</v>
      </c>
      <c r="H46" s="180">
        <f>LARGE((C46,E46,G46),1)</f>
        <v>109.0308370044053</v>
      </c>
      <c r="I46" s="95"/>
    </row>
    <row r="47" spans="1:15">
      <c r="A47" s="246" t="s">
        <v>160</v>
      </c>
      <c r="B47" s="257">
        <v>0</v>
      </c>
      <c r="C47" s="93">
        <f t="shared" si="2"/>
        <v>0</v>
      </c>
      <c r="D47" s="257">
        <v>0</v>
      </c>
      <c r="E47" s="93">
        <v>0</v>
      </c>
      <c r="F47" s="264">
        <v>16</v>
      </c>
      <c r="G47" s="93">
        <f t="shared" si="0"/>
        <v>96.916299559471383</v>
      </c>
      <c r="H47" s="180">
        <f>LARGE((C47,E47,G47),1)</f>
        <v>96.916299559471383</v>
      </c>
      <c r="I47" s="95"/>
    </row>
    <row r="48" spans="1:15">
      <c r="A48" s="132" t="s">
        <v>131</v>
      </c>
      <c r="B48" s="257">
        <v>0</v>
      </c>
      <c r="C48" s="93">
        <f t="shared" si="2"/>
        <v>0</v>
      </c>
      <c r="D48" s="177">
        <v>0</v>
      </c>
      <c r="E48" s="93">
        <v>0</v>
      </c>
      <c r="F48" s="140">
        <v>14.4</v>
      </c>
      <c r="G48" s="93">
        <f t="shared" si="0"/>
        <v>87.224669603524234</v>
      </c>
      <c r="H48" s="180">
        <f>LARGE((C48,E48,G48),1)</f>
        <v>87.224669603524234</v>
      </c>
      <c r="I48" s="95"/>
    </row>
    <row r="49" spans="1:9">
      <c r="A49" s="268" t="s">
        <v>159</v>
      </c>
      <c r="B49" s="257">
        <v>0</v>
      </c>
      <c r="C49" s="93">
        <f t="shared" si="2"/>
        <v>0</v>
      </c>
      <c r="D49" s="257">
        <v>0</v>
      </c>
      <c r="E49" s="93">
        <f>D49/D$15*1000*D$14</f>
        <v>0</v>
      </c>
      <c r="F49" s="264">
        <v>13.4</v>
      </c>
      <c r="G49" s="93">
        <f t="shared" si="0"/>
        <v>81.16740088105729</v>
      </c>
      <c r="H49" s="180">
        <f>LARGE((C49,E49,G49),1)</f>
        <v>81.16740088105729</v>
      </c>
      <c r="I49" s="95"/>
    </row>
    <row r="50" spans="1:9">
      <c r="A50" s="131" t="s">
        <v>133</v>
      </c>
      <c r="B50" s="257">
        <v>0</v>
      </c>
      <c r="C50" s="93">
        <f t="shared" si="2"/>
        <v>0</v>
      </c>
      <c r="D50" s="177">
        <v>0</v>
      </c>
      <c r="E50" s="93">
        <v>0</v>
      </c>
      <c r="F50" s="264">
        <v>10.4</v>
      </c>
      <c r="G50" s="93">
        <f t="shared" si="0"/>
        <v>62.995594713656395</v>
      </c>
      <c r="H50" s="180">
        <f>LARGE((C50,E50,G50),1)</f>
        <v>62.995594713656395</v>
      </c>
      <c r="I50" s="95"/>
    </row>
    <row r="51" spans="1:9">
      <c r="A51" s="245" t="s">
        <v>162</v>
      </c>
      <c r="B51" s="257">
        <v>0</v>
      </c>
      <c r="C51" s="93">
        <f t="shared" si="2"/>
        <v>0</v>
      </c>
      <c r="D51" s="257">
        <v>0</v>
      </c>
      <c r="E51" s="93">
        <f>D51/D$15*1000*D$14</f>
        <v>0</v>
      </c>
      <c r="F51" s="264">
        <v>0</v>
      </c>
      <c r="G51" s="93">
        <f t="shared" si="0"/>
        <v>0</v>
      </c>
      <c r="H51" s="180">
        <f>LARGE((C51,E51,G51),1)</f>
        <v>0</v>
      </c>
      <c r="I51" s="95" t="s">
        <v>67</v>
      </c>
    </row>
    <row r="52" spans="1:9">
      <c r="A52" s="130" t="s">
        <v>128</v>
      </c>
      <c r="B52" s="257">
        <v>0</v>
      </c>
      <c r="C52" s="93">
        <v>0</v>
      </c>
      <c r="D52" s="177">
        <v>0</v>
      </c>
      <c r="E52" s="93">
        <v>0</v>
      </c>
      <c r="F52" s="264">
        <v>0</v>
      </c>
      <c r="G52" s="93">
        <f t="shared" si="0"/>
        <v>0</v>
      </c>
      <c r="H52" s="180">
        <f>LARGE((C52,E52,G52),1)</f>
        <v>0</v>
      </c>
      <c r="I52" s="95" t="s">
        <v>67</v>
      </c>
    </row>
    <row r="53" spans="1:9" ht="15" customHeight="1"/>
    <row r="54" spans="1:9" ht="15" customHeight="1"/>
    <row r="55" spans="1:9" ht="15" customHeight="1"/>
    <row r="56" spans="1:9" ht="15" customHeight="1"/>
    <row r="57" spans="1:9" ht="15" customHeight="1"/>
    <row r="58" spans="1:9" ht="15" customHeight="1"/>
    <row r="59" spans="1:9" ht="15" customHeight="1"/>
    <row r="60" spans="1:9" ht="15" customHeight="1"/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mergeCells count="1">
    <mergeCell ref="B10:C10"/>
  </mergeCells>
  <conditionalFormatting sqref="A30:A31">
    <cfRule type="duplicateValues" dxfId="43" priority="24"/>
  </conditionalFormatting>
  <conditionalFormatting sqref="A30:A31">
    <cfRule type="duplicateValues" dxfId="42" priority="25"/>
  </conditionalFormatting>
  <conditionalFormatting sqref="A32:A36">
    <cfRule type="duplicateValues" dxfId="41" priority="22"/>
  </conditionalFormatting>
  <conditionalFormatting sqref="A32:A36">
    <cfRule type="duplicateValues" dxfId="40" priority="23"/>
  </conditionalFormatting>
  <conditionalFormatting sqref="A37:A38">
    <cfRule type="duplicateValues" dxfId="39" priority="20"/>
  </conditionalFormatting>
  <conditionalFormatting sqref="A37:A38">
    <cfRule type="duplicateValues" dxfId="38" priority="21"/>
  </conditionalFormatting>
  <conditionalFormatting sqref="A40:A43">
    <cfRule type="duplicateValues" dxfId="37" priority="18"/>
  </conditionalFormatting>
  <conditionalFormatting sqref="A40:A43">
    <cfRule type="duplicateValues" dxfId="36" priority="19"/>
  </conditionalFormatting>
  <conditionalFormatting sqref="A39">
    <cfRule type="duplicateValues" dxfId="35" priority="16"/>
  </conditionalFormatting>
  <conditionalFormatting sqref="A39">
    <cfRule type="duplicateValues" dxfId="34" priority="17"/>
  </conditionalFormatting>
  <conditionalFormatting sqref="A45">
    <cfRule type="duplicateValues" dxfId="33" priority="14"/>
  </conditionalFormatting>
  <conditionalFormatting sqref="A45">
    <cfRule type="duplicateValues" dxfId="32" priority="15"/>
  </conditionalFormatting>
  <conditionalFormatting sqref="A46">
    <cfRule type="duplicateValues" dxfId="31" priority="12"/>
  </conditionalFormatting>
  <conditionalFormatting sqref="A46">
    <cfRule type="duplicateValues" dxfId="30" priority="13"/>
  </conditionalFormatting>
  <conditionalFormatting sqref="A47:A50">
    <cfRule type="duplicateValues" dxfId="29" priority="10"/>
  </conditionalFormatting>
  <conditionalFormatting sqref="A47:A50">
    <cfRule type="duplicateValues" dxfId="28" priority="11"/>
  </conditionalFormatting>
  <conditionalFormatting sqref="A52">
    <cfRule type="duplicateValues" dxfId="27" priority="75"/>
  </conditionalFormatting>
  <conditionalFormatting sqref="A51">
    <cfRule type="duplicateValues" dxfId="26" priority="77"/>
  </conditionalFormatting>
  <conditionalFormatting sqref="A26">
    <cfRule type="duplicateValues" dxfId="25" priority="3"/>
  </conditionalFormatting>
  <conditionalFormatting sqref="A23">
    <cfRule type="duplicateValues" dxfId="24" priority="2"/>
  </conditionalFormatting>
  <conditionalFormatting sqref="A44">
    <cfRule type="duplicateValues" dxfId="23" priority="1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GridLines="0" showRuler="0" topLeftCell="A4" workbookViewId="0">
      <selection activeCell="A28" sqref="A28"/>
    </sheetView>
  </sheetViews>
  <sheetFormatPr baseColWidth="10" defaultColWidth="10.7109375" defaultRowHeight="13" x14ac:dyDescent="0"/>
  <cols>
    <col min="1" max="1" width="17.42578125" customWidth="1"/>
    <col min="2" max="8" width="8.42578125" customWidth="1"/>
    <col min="9" max="9" width="9.140625" customWidth="1"/>
  </cols>
  <sheetData>
    <row r="1" spans="1:18" ht="15" customHeight="1">
      <c r="A1" s="240"/>
      <c r="B1" s="242"/>
      <c r="C1" s="242"/>
      <c r="D1" s="242"/>
      <c r="E1" s="242"/>
      <c r="F1" s="242"/>
      <c r="G1" s="242"/>
      <c r="H1" s="242"/>
      <c r="I1" s="220"/>
      <c r="J1" s="221"/>
      <c r="K1" s="221"/>
      <c r="L1" s="221"/>
      <c r="M1" s="221"/>
      <c r="N1" s="221"/>
      <c r="O1" s="68"/>
      <c r="P1" s="68"/>
      <c r="Q1" s="68"/>
      <c r="R1" s="68"/>
    </row>
    <row r="2" spans="1:18" ht="15" customHeight="1">
      <c r="A2" s="240"/>
      <c r="B2" s="242" t="s">
        <v>150</v>
      </c>
      <c r="C2" s="242"/>
      <c r="D2" s="242"/>
      <c r="E2" s="242"/>
      <c r="F2" s="242"/>
      <c r="G2" s="242"/>
      <c r="H2" s="242"/>
      <c r="I2" s="220"/>
      <c r="J2" s="221"/>
      <c r="K2" s="221"/>
      <c r="L2" s="221"/>
      <c r="M2" s="221"/>
      <c r="N2" s="221"/>
      <c r="O2" s="68"/>
      <c r="P2" s="68"/>
      <c r="Q2" s="68"/>
      <c r="R2" s="68"/>
    </row>
    <row r="3" spans="1:18" ht="15" customHeight="1">
      <c r="A3" s="240"/>
      <c r="B3" s="242"/>
      <c r="C3" s="242"/>
      <c r="D3" s="242"/>
      <c r="E3" s="242"/>
      <c r="F3" s="242"/>
      <c r="G3" s="242"/>
      <c r="H3" s="242"/>
      <c r="I3" s="220"/>
      <c r="J3" s="221"/>
      <c r="K3" s="221"/>
      <c r="L3" s="221"/>
      <c r="M3" s="221"/>
      <c r="N3" s="221"/>
      <c r="O3" s="68"/>
      <c r="P3" s="68"/>
      <c r="Q3" s="68"/>
      <c r="R3" s="68"/>
    </row>
    <row r="4" spans="1:18" ht="15" customHeight="1">
      <c r="A4" s="240"/>
      <c r="B4" s="242" t="s">
        <v>37</v>
      </c>
      <c r="C4" s="242"/>
      <c r="D4" s="242"/>
      <c r="E4" s="242"/>
      <c r="F4" s="242"/>
      <c r="G4" s="242"/>
      <c r="H4" s="242"/>
      <c r="I4" s="220"/>
      <c r="J4" s="221"/>
      <c r="K4" s="221"/>
      <c r="L4" s="221"/>
      <c r="M4" s="221"/>
      <c r="N4" s="221"/>
      <c r="O4" s="68"/>
      <c r="P4" s="68"/>
      <c r="Q4" s="68"/>
      <c r="R4" s="68"/>
    </row>
    <row r="5" spans="1:18" ht="15" customHeight="1">
      <c r="A5" s="240"/>
      <c r="B5" s="242"/>
      <c r="C5" s="242"/>
      <c r="D5" s="242"/>
      <c r="E5" s="242"/>
      <c r="F5" s="242"/>
      <c r="G5" s="242"/>
      <c r="H5" s="242"/>
      <c r="I5" s="220"/>
      <c r="J5" s="221"/>
      <c r="K5" s="221"/>
      <c r="L5" s="221"/>
      <c r="M5" s="221"/>
      <c r="N5" s="221"/>
      <c r="O5" s="68"/>
      <c r="P5" s="68"/>
      <c r="Q5" s="68"/>
      <c r="R5" s="68"/>
    </row>
    <row r="6" spans="1:18" ht="15" customHeight="1">
      <c r="A6" s="240"/>
      <c r="B6" s="243"/>
      <c r="C6" s="243"/>
      <c r="D6" s="242"/>
      <c r="E6" s="242"/>
      <c r="F6" s="242"/>
      <c r="G6" s="242"/>
      <c r="H6" s="242"/>
      <c r="I6" s="220"/>
      <c r="J6" s="221"/>
      <c r="K6" s="221"/>
      <c r="L6" s="221"/>
      <c r="M6" s="221"/>
      <c r="N6" s="221"/>
      <c r="O6" s="68"/>
      <c r="P6" s="68"/>
      <c r="Q6" s="68"/>
      <c r="R6" s="68"/>
    </row>
    <row r="7" spans="1:18" ht="15" customHeight="1">
      <c r="A7" s="240"/>
      <c r="B7" s="242"/>
      <c r="C7" s="242"/>
      <c r="D7" s="242"/>
      <c r="E7" s="242"/>
      <c r="F7" s="242"/>
      <c r="G7" s="242"/>
      <c r="H7" s="242"/>
      <c r="I7" s="220"/>
      <c r="J7" s="221"/>
      <c r="K7" s="221"/>
      <c r="L7" s="221"/>
      <c r="M7" s="221"/>
      <c r="N7" s="221"/>
      <c r="O7" s="68"/>
      <c r="P7" s="68"/>
      <c r="Q7" s="68"/>
      <c r="R7" s="68"/>
    </row>
    <row r="8" spans="1:18" ht="15" customHeight="1">
      <c r="A8" s="69" t="s">
        <v>12</v>
      </c>
      <c r="B8" s="222" t="s">
        <v>185</v>
      </c>
      <c r="C8" s="222"/>
      <c r="D8" s="222"/>
      <c r="E8" s="222"/>
      <c r="F8" s="223"/>
      <c r="G8" s="223"/>
      <c r="H8" s="223"/>
      <c r="I8" s="220"/>
      <c r="J8" s="224"/>
      <c r="K8" s="224"/>
      <c r="L8" s="225"/>
      <c r="M8" s="221"/>
      <c r="N8" s="221"/>
      <c r="O8" s="68"/>
      <c r="P8" s="68"/>
      <c r="Q8" s="68"/>
      <c r="R8" s="68"/>
    </row>
    <row r="9" spans="1:18" ht="15" customHeight="1">
      <c r="A9" s="69" t="s">
        <v>0</v>
      </c>
      <c r="B9" s="222" t="s">
        <v>136</v>
      </c>
      <c r="C9" s="222"/>
      <c r="D9" s="222"/>
      <c r="E9" s="222"/>
      <c r="F9" s="223"/>
      <c r="G9" s="68"/>
      <c r="H9" s="223"/>
      <c r="I9" s="220"/>
      <c r="J9" s="224"/>
      <c r="K9" s="224"/>
      <c r="L9" s="225"/>
      <c r="M9" s="221"/>
      <c r="N9" s="221"/>
      <c r="O9" s="68"/>
      <c r="P9" s="68"/>
      <c r="Q9" s="68"/>
      <c r="R9" s="68"/>
    </row>
    <row r="10" spans="1:18" ht="15" customHeight="1">
      <c r="A10" s="69" t="s">
        <v>14</v>
      </c>
      <c r="B10" s="244" t="s">
        <v>186</v>
      </c>
      <c r="C10" s="244"/>
      <c r="D10" s="226"/>
      <c r="E10" s="226"/>
      <c r="F10" s="227"/>
      <c r="G10" s="227"/>
      <c r="H10" s="227"/>
      <c r="I10" s="220"/>
      <c r="J10" s="224"/>
      <c r="K10" s="224"/>
      <c r="L10" s="225"/>
      <c r="M10" s="221"/>
      <c r="N10" s="221"/>
      <c r="O10" s="68"/>
      <c r="P10" s="68"/>
      <c r="Q10" s="68"/>
      <c r="R10" s="68"/>
    </row>
    <row r="11" spans="1:18" ht="15" customHeight="1">
      <c r="A11" s="69" t="s">
        <v>36</v>
      </c>
      <c r="B11" s="222" t="s">
        <v>44</v>
      </c>
      <c r="C11" s="226"/>
      <c r="D11" s="242"/>
      <c r="E11" s="242"/>
      <c r="F11" s="242"/>
      <c r="G11" s="242"/>
      <c r="H11" s="242"/>
      <c r="I11" s="220"/>
      <c r="J11" s="221"/>
      <c r="K11" s="221"/>
      <c r="L11" s="221"/>
      <c r="M11" s="221"/>
      <c r="N11" s="221"/>
      <c r="O11" s="68"/>
      <c r="P11" s="68"/>
      <c r="Q11" s="68"/>
      <c r="R11" s="68"/>
    </row>
    <row r="12" spans="1:18" ht="15" customHeight="1">
      <c r="A12" s="69" t="s">
        <v>17</v>
      </c>
      <c r="B12" s="240" t="s">
        <v>136</v>
      </c>
      <c r="C12" s="241"/>
      <c r="D12" s="241"/>
      <c r="E12" s="241"/>
      <c r="F12" s="241"/>
      <c r="G12" s="241"/>
      <c r="H12" s="241"/>
      <c r="I12" s="67"/>
      <c r="J12" s="68"/>
      <c r="K12" s="68"/>
      <c r="L12" s="68"/>
      <c r="M12" s="68"/>
      <c r="N12" s="68"/>
      <c r="O12" s="68"/>
      <c r="P12" s="68"/>
      <c r="Q12" s="68"/>
      <c r="R12" s="68"/>
    </row>
    <row r="13" spans="1:18" ht="15" customHeight="1">
      <c r="A13" s="240" t="s">
        <v>13</v>
      </c>
      <c r="B13" s="74" t="s">
        <v>2</v>
      </c>
      <c r="C13" s="75"/>
      <c r="D13" s="76" t="s">
        <v>18</v>
      </c>
      <c r="E13" s="75"/>
      <c r="F13" s="76" t="s">
        <v>1</v>
      </c>
      <c r="G13" s="75"/>
      <c r="H13" s="77"/>
      <c r="I13" s="78" t="s">
        <v>27</v>
      </c>
      <c r="J13" s="68"/>
      <c r="K13" s="68"/>
      <c r="L13" s="68"/>
      <c r="M13" s="68"/>
      <c r="N13" s="68"/>
      <c r="O13" s="68"/>
      <c r="P13" s="68"/>
      <c r="Q13" s="68"/>
      <c r="R13" s="68"/>
    </row>
    <row r="14" spans="1:18" ht="15" customHeight="1">
      <c r="A14" s="240" t="s">
        <v>16</v>
      </c>
      <c r="B14" s="79">
        <v>0.8</v>
      </c>
      <c r="C14" s="80"/>
      <c r="D14" s="228">
        <v>0</v>
      </c>
      <c r="E14" s="80"/>
      <c r="F14" s="81">
        <v>0.9</v>
      </c>
      <c r="G14" s="80"/>
      <c r="H14" s="82" t="s">
        <v>19</v>
      </c>
      <c r="I14" s="229" t="s">
        <v>28</v>
      </c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15" customHeight="1">
      <c r="A15" s="240" t="s">
        <v>15</v>
      </c>
      <c r="B15" s="84">
        <v>85.5</v>
      </c>
      <c r="C15" s="85"/>
      <c r="D15" s="86">
        <v>1</v>
      </c>
      <c r="E15" s="85"/>
      <c r="F15" s="86">
        <v>88.83</v>
      </c>
      <c r="G15" s="85"/>
      <c r="H15" s="82" t="s">
        <v>20</v>
      </c>
      <c r="I15" s="229" t="s">
        <v>29</v>
      </c>
      <c r="J15" s="68"/>
      <c r="K15" s="68"/>
      <c r="L15" s="68"/>
      <c r="M15" s="68"/>
      <c r="N15" s="68"/>
      <c r="O15" s="68"/>
      <c r="P15" s="68"/>
      <c r="Q15" s="68"/>
      <c r="R15" s="68"/>
    </row>
    <row r="16" spans="1:18" ht="15" customHeight="1">
      <c r="A16" s="240"/>
      <c r="B16" s="88" t="s">
        <v>5</v>
      </c>
      <c r="C16" s="89" t="s">
        <v>4</v>
      </c>
      <c r="D16" s="88" t="s">
        <v>5</v>
      </c>
      <c r="E16" s="89" t="s">
        <v>4</v>
      </c>
      <c r="F16" s="89" t="s">
        <v>5</v>
      </c>
      <c r="G16" s="89" t="s">
        <v>4</v>
      </c>
      <c r="H16" s="90" t="s">
        <v>4</v>
      </c>
      <c r="I16" s="230">
        <v>37</v>
      </c>
      <c r="J16" s="68"/>
      <c r="K16" s="68"/>
      <c r="L16" s="68"/>
      <c r="M16" s="68"/>
      <c r="N16" s="68"/>
      <c r="O16" s="68"/>
      <c r="P16" s="68"/>
      <c r="Q16" s="68"/>
      <c r="R16" s="68"/>
    </row>
    <row r="17" spans="1:18">
      <c r="A17" s="127" t="s">
        <v>59</v>
      </c>
      <c r="B17" s="260">
        <v>85</v>
      </c>
      <c r="C17" s="93">
        <f t="shared" ref="C17:C28" si="0">B17/B$15*1000*B$14</f>
        <v>795.32163742690057</v>
      </c>
      <c r="D17" s="178">
        <v>0</v>
      </c>
      <c r="E17" s="93">
        <f>D17/D$15*1000*D$14</f>
        <v>0</v>
      </c>
      <c r="F17" s="178">
        <v>82</v>
      </c>
      <c r="G17" s="93">
        <f>F17/F$15*1000*F$14</f>
        <v>830.80040526849041</v>
      </c>
      <c r="H17" s="180">
        <f>LARGE((C17,E17,G17),1)</f>
        <v>830.80040526849041</v>
      </c>
      <c r="I17" s="95">
        <v>4</v>
      </c>
      <c r="J17" s="68"/>
      <c r="K17" s="68"/>
      <c r="L17" s="68"/>
      <c r="M17" s="68"/>
      <c r="N17" s="68"/>
      <c r="O17" s="68"/>
      <c r="P17" s="68"/>
      <c r="Q17" s="68"/>
      <c r="R17" s="68"/>
    </row>
    <row r="18" spans="1:18">
      <c r="A18" s="129" t="s">
        <v>52</v>
      </c>
      <c r="B18" s="260">
        <v>76.66</v>
      </c>
      <c r="C18" s="93">
        <f t="shared" si="0"/>
        <v>717.28654970760226</v>
      </c>
      <c r="D18" s="178">
        <v>0</v>
      </c>
      <c r="E18" s="93">
        <f>D18/D$15*1000*D$14</f>
        <v>0</v>
      </c>
      <c r="F18" s="178">
        <v>77.16</v>
      </c>
      <c r="G18" s="93">
        <f>F18/F$15*1000*F$14</f>
        <v>781.76291793313067</v>
      </c>
      <c r="H18" s="180">
        <f>LARGE((C18,E18,G18),1)</f>
        <v>781.76291793313067</v>
      </c>
      <c r="I18" s="95">
        <v>7</v>
      </c>
      <c r="J18" s="68"/>
      <c r="K18" s="68"/>
      <c r="L18" s="68"/>
      <c r="M18" s="68"/>
      <c r="N18" s="68"/>
      <c r="O18" s="68"/>
      <c r="P18" s="68"/>
      <c r="Q18" s="68"/>
      <c r="R18" s="68"/>
    </row>
    <row r="19" spans="1:18">
      <c r="A19" s="129" t="s">
        <v>57</v>
      </c>
      <c r="B19" s="260">
        <v>76.33</v>
      </c>
      <c r="C19" s="93">
        <f t="shared" si="0"/>
        <v>714.19883040935667</v>
      </c>
      <c r="D19" s="178">
        <v>0</v>
      </c>
      <c r="E19" s="93">
        <f>D19/D$15*1000*D$14</f>
        <v>0</v>
      </c>
      <c r="F19" s="178">
        <v>0</v>
      </c>
      <c r="G19" s="93">
        <f>F19/F$15*1000*F$14</f>
        <v>0</v>
      </c>
      <c r="H19" s="180">
        <f>LARGE((C19,E19,G19),1)</f>
        <v>714.19883040935667</v>
      </c>
      <c r="I19" s="95">
        <v>11</v>
      </c>
      <c r="J19" s="68"/>
      <c r="K19" s="68"/>
      <c r="L19" s="68"/>
      <c r="M19" s="68"/>
      <c r="N19" s="68"/>
      <c r="O19" s="68"/>
      <c r="P19" s="68"/>
      <c r="Q19" s="68"/>
      <c r="R19" s="68"/>
    </row>
    <row r="20" spans="1:18">
      <c r="A20" s="129" t="s">
        <v>142</v>
      </c>
      <c r="B20" s="260">
        <v>73</v>
      </c>
      <c r="C20" s="93">
        <f t="shared" si="0"/>
        <v>683.04093567251459</v>
      </c>
      <c r="D20" s="271">
        <v>0</v>
      </c>
      <c r="E20" s="93">
        <v>0</v>
      </c>
      <c r="F20" s="271">
        <v>66</v>
      </c>
      <c r="G20" s="93">
        <f>F20/F$15*1000*F$14</f>
        <v>668.693009118541</v>
      </c>
      <c r="H20" s="180">
        <f>LARGE((C20,E20,G20),1)</f>
        <v>683.04093567251459</v>
      </c>
      <c r="I20" s="95">
        <v>8</v>
      </c>
      <c r="J20" s="68"/>
      <c r="K20" s="68"/>
      <c r="L20" s="68"/>
      <c r="M20" s="68"/>
      <c r="N20" s="68"/>
      <c r="O20" s="68"/>
      <c r="P20" s="68"/>
      <c r="Q20" s="68"/>
      <c r="R20" s="68"/>
    </row>
    <row r="21" spans="1:18">
      <c r="A21" s="129" t="s">
        <v>53</v>
      </c>
      <c r="B21" s="260">
        <v>61.5</v>
      </c>
      <c r="C21" s="93">
        <f t="shared" si="0"/>
        <v>575.43859649122805</v>
      </c>
      <c r="D21" s="271">
        <v>0</v>
      </c>
      <c r="E21" s="93">
        <v>0</v>
      </c>
      <c r="F21" s="178">
        <v>0</v>
      </c>
      <c r="G21" s="93">
        <f>F21/F$15*1000*F$14</f>
        <v>0</v>
      </c>
      <c r="H21" s="180">
        <f>LARGE((C21,E21,G21),1)</f>
        <v>575.43859649122805</v>
      </c>
      <c r="I21" s="95">
        <v>16</v>
      </c>
      <c r="J21" s="68"/>
      <c r="K21" s="68"/>
      <c r="L21" s="68"/>
      <c r="M21" s="68"/>
      <c r="N21" s="68"/>
      <c r="O21" s="68"/>
      <c r="P21" s="68"/>
      <c r="Q21" s="68"/>
      <c r="R21" s="68"/>
    </row>
    <row r="22" spans="1:18">
      <c r="A22" s="129" t="s">
        <v>58</v>
      </c>
      <c r="B22" s="260">
        <v>59.5</v>
      </c>
      <c r="C22" s="93">
        <f t="shared" si="0"/>
        <v>556.72514619883043</v>
      </c>
      <c r="D22" s="271">
        <v>0</v>
      </c>
      <c r="E22" s="93">
        <v>0</v>
      </c>
      <c r="F22" s="271">
        <v>0</v>
      </c>
      <c r="G22" s="93">
        <v>0</v>
      </c>
      <c r="H22" s="180">
        <f>LARGE((C22,E22,G22),1)</f>
        <v>556.72514619883043</v>
      </c>
      <c r="I22" s="95">
        <v>18</v>
      </c>
      <c r="J22" s="68"/>
      <c r="K22" s="68"/>
      <c r="L22" s="68"/>
      <c r="M22" s="68"/>
      <c r="N22" s="68"/>
      <c r="O22" s="68"/>
      <c r="P22" s="68"/>
      <c r="Q22" s="68"/>
      <c r="R22" s="68"/>
    </row>
    <row r="23" spans="1:18">
      <c r="A23" s="129" t="s">
        <v>65</v>
      </c>
      <c r="B23" s="260">
        <v>58.83</v>
      </c>
      <c r="C23" s="93">
        <f t="shared" si="0"/>
        <v>550.45614035087726</v>
      </c>
      <c r="D23" s="272">
        <v>0</v>
      </c>
      <c r="E23" s="93">
        <f>D23/D$15*1000*D$14</f>
        <v>0</v>
      </c>
      <c r="F23" s="178">
        <v>0</v>
      </c>
      <c r="G23" s="93">
        <f t="shared" ref="G23:G28" si="1">F23/F$15*1000*F$14</f>
        <v>0</v>
      </c>
      <c r="H23" s="180">
        <f>LARGE((C23,E23,G23),1)</f>
        <v>550.45614035087726</v>
      </c>
      <c r="I23" s="95">
        <v>19</v>
      </c>
      <c r="J23" s="68"/>
      <c r="K23" s="68"/>
      <c r="L23" s="68"/>
      <c r="M23" s="68"/>
      <c r="N23" s="68"/>
      <c r="O23" s="68"/>
      <c r="P23" s="68"/>
      <c r="Q23" s="68"/>
      <c r="R23" s="68"/>
    </row>
    <row r="24" spans="1:18">
      <c r="A24" s="129" t="s">
        <v>90</v>
      </c>
      <c r="B24" s="260">
        <v>55.33</v>
      </c>
      <c r="C24" s="93">
        <f t="shared" si="0"/>
        <v>517.70760233918134</v>
      </c>
      <c r="D24" s="177">
        <v>0</v>
      </c>
      <c r="E24" s="93">
        <v>0</v>
      </c>
      <c r="F24" s="178">
        <v>0</v>
      </c>
      <c r="G24" s="93">
        <f t="shared" si="1"/>
        <v>0</v>
      </c>
      <c r="H24" s="180">
        <f>LARGE((C24,E24,G24),1)</f>
        <v>517.70760233918134</v>
      </c>
      <c r="I24" s="95">
        <v>21</v>
      </c>
      <c r="J24" s="68"/>
      <c r="K24" s="68"/>
      <c r="L24" s="68"/>
      <c r="M24" s="68"/>
      <c r="N24" s="68"/>
      <c r="O24" s="68"/>
      <c r="P24" s="68"/>
      <c r="Q24" s="68"/>
      <c r="R24" s="68"/>
    </row>
    <row r="25" spans="1:18">
      <c r="A25" s="173" t="s">
        <v>146</v>
      </c>
      <c r="B25" s="260">
        <v>45.33</v>
      </c>
      <c r="C25" s="273">
        <f t="shared" si="0"/>
        <v>424.14035087719299</v>
      </c>
      <c r="D25" s="272">
        <v>0</v>
      </c>
      <c r="E25" s="273">
        <f>D25/D$15*1000*D$14</f>
        <v>0</v>
      </c>
      <c r="F25" s="271">
        <v>0</v>
      </c>
      <c r="G25" s="273">
        <f t="shared" si="1"/>
        <v>0</v>
      </c>
      <c r="H25" s="274">
        <f>LARGE((C25,E25,G25),1)</f>
        <v>424.14035087719299</v>
      </c>
      <c r="I25" s="181">
        <v>25</v>
      </c>
      <c r="J25" s="68"/>
      <c r="K25" s="68"/>
      <c r="L25" s="68"/>
      <c r="M25" s="68"/>
      <c r="N25" s="68"/>
      <c r="O25" s="68"/>
      <c r="P25" s="68"/>
      <c r="Q25" s="68"/>
      <c r="R25" s="68"/>
    </row>
    <row r="26" spans="1:18">
      <c r="A26" s="129" t="s">
        <v>54</v>
      </c>
      <c r="B26" s="260">
        <v>40.5</v>
      </c>
      <c r="C26" s="93">
        <f t="shared" si="0"/>
        <v>378.94736842105266</v>
      </c>
      <c r="D26" s="272">
        <v>0</v>
      </c>
      <c r="E26" s="93">
        <v>0</v>
      </c>
      <c r="F26" s="178">
        <v>0</v>
      </c>
      <c r="G26" s="93">
        <f t="shared" si="1"/>
        <v>0</v>
      </c>
      <c r="H26" s="180">
        <f>LARGE((C26,E26,G26),1)</f>
        <v>378.94736842105266</v>
      </c>
      <c r="I26" s="95">
        <v>28</v>
      </c>
      <c r="J26" s="68"/>
      <c r="K26" s="68"/>
      <c r="L26" s="68"/>
      <c r="M26" s="68"/>
      <c r="N26" s="68"/>
      <c r="O26" s="68"/>
      <c r="P26" s="68"/>
      <c r="Q26" s="68"/>
      <c r="R26" s="68"/>
    </row>
    <row r="27" spans="1:18">
      <c r="A27" s="129" t="s">
        <v>55</v>
      </c>
      <c r="B27" s="260">
        <v>20.329999999999998</v>
      </c>
      <c r="C27" s="93">
        <f t="shared" si="0"/>
        <v>190.2222222222222</v>
      </c>
      <c r="D27" s="177">
        <v>0</v>
      </c>
      <c r="E27" s="93">
        <f>D27/D$15*1000*D$14</f>
        <v>0</v>
      </c>
      <c r="F27" s="272">
        <v>0</v>
      </c>
      <c r="G27" s="93">
        <f t="shared" si="1"/>
        <v>0</v>
      </c>
      <c r="H27" s="180">
        <f>LARGE((C27,E27,G27),1)</f>
        <v>190.2222222222222</v>
      </c>
      <c r="I27" s="95">
        <v>33</v>
      </c>
      <c r="J27" s="68"/>
      <c r="K27" s="68"/>
      <c r="L27" s="68"/>
      <c r="M27" s="68"/>
      <c r="N27" s="68"/>
      <c r="O27" s="68"/>
      <c r="P27" s="68"/>
      <c r="Q27" s="68"/>
      <c r="R27" s="68"/>
    </row>
    <row r="28" spans="1:18">
      <c r="A28" s="270" t="s">
        <v>49</v>
      </c>
      <c r="B28" s="260">
        <v>6</v>
      </c>
      <c r="C28" s="93">
        <f t="shared" si="0"/>
        <v>56.140350877192979</v>
      </c>
      <c r="D28" s="177">
        <v>0</v>
      </c>
      <c r="E28" s="93">
        <v>0</v>
      </c>
      <c r="F28" s="177">
        <v>0</v>
      </c>
      <c r="G28" s="93">
        <f t="shared" si="1"/>
        <v>0</v>
      </c>
      <c r="H28" s="180">
        <f>LARGE((C28,E28,G28),1)</f>
        <v>56.140350877192979</v>
      </c>
      <c r="I28" s="95">
        <v>37</v>
      </c>
      <c r="J28" s="68"/>
      <c r="K28" s="68"/>
      <c r="L28" s="68"/>
      <c r="M28" s="68"/>
      <c r="N28" s="68"/>
      <c r="O28" s="68"/>
      <c r="P28" s="68"/>
      <c r="Q28" s="68"/>
      <c r="R28" s="68"/>
    </row>
    <row r="29" spans="1:18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1:18" ht="15" customHeight="1">
      <c r="A30" s="275" t="s">
        <v>188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18" ht="1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1:1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conditionalFormatting sqref="A17:A28">
    <cfRule type="duplicateValues" dxfId="22" priority="77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showRuler="0" workbookViewId="0">
      <selection activeCell="A18" sqref="A18"/>
    </sheetView>
  </sheetViews>
  <sheetFormatPr baseColWidth="10" defaultColWidth="10.7109375" defaultRowHeight="13" x14ac:dyDescent="0"/>
  <cols>
    <col min="1" max="1" width="17.42578125" customWidth="1"/>
    <col min="2" max="8" width="8.42578125" customWidth="1"/>
    <col min="9" max="9" width="9.140625" customWidth="1"/>
  </cols>
  <sheetData>
    <row r="1" spans="1:9" ht="15" customHeight="1">
      <c r="A1" s="240"/>
      <c r="B1" s="242"/>
      <c r="C1" s="242"/>
      <c r="D1" s="242"/>
      <c r="E1" s="242"/>
      <c r="F1" s="242"/>
      <c r="G1" s="242"/>
      <c r="H1" s="242"/>
      <c r="I1" s="220"/>
    </row>
    <row r="2" spans="1:9" ht="15" customHeight="1">
      <c r="A2" s="240"/>
      <c r="B2" s="242" t="s">
        <v>150</v>
      </c>
      <c r="C2" s="242"/>
      <c r="D2" s="242"/>
      <c r="E2" s="242"/>
      <c r="F2" s="242"/>
      <c r="G2" s="242"/>
      <c r="H2" s="242"/>
      <c r="I2" s="220"/>
    </row>
    <row r="3" spans="1:9" ht="15" customHeight="1">
      <c r="A3" s="240"/>
      <c r="B3" s="242"/>
      <c r="C3" s="242"/>
      <c r="D3" s="242"/>
      <c r="E3" s="242"/>
      <c r="F3" s="242"/>
      <c r="G3" s="242"/>
      <c r="H3" s="242"/>
      <c r="I3" s="220"/>
    </row>
    <row r="4" spans="1:9" ht="15" customHeight="1">
      <c r="A4" s="240"/>
      <c r="B4" s="242" t="s">
        <v>37</v>
      </c>
      <c r="C4" s="242"/>
      <c r="D4" s="242"/>
      <c r="E4" s="242"/>
      <c r="F4" s="242"/>
      <c r="G4" s="242"/>
      <c r="H4" s="242"/>
      <c r="I4" s="220"/>
    </row>
    <row r="5" spans="1:9" ht="15" customHeight="1">
      <c r="A5" s="240"/>
      <c r="B5" s="242"/>
      <c r="C5" s="242"/>
      <c r="D5" s="242"/>
      <c r="E5" s="242"/>
      <c r="F5" s="242"/>
      <c r="G5" s="242"/>
      <c r="H5" s="242"/>
      <c r="I5" s="220"/>
    </row>
    <row r="6" spans="1:9" ht="15" customHeight="1">
      <c r="A6" s="240"/>
      <c r="B6" s="243"/>
      <c r="C6" s="243"/>
      <c r="D6" s="242"/>
      <c r="E6" s="242"/>
      <c r="F6" s="242"/>
      <c r="G6" s="242"/>
      <c r="H6" s="242"/>
      <c r="I6" s="220"/>
    </row>
    <row r="7" spans="1:9" ht="15" customHeight="1">
      <c r="A7" s="240"/>
      <c r="B7" s="242"/>
      <c r="C7" s="242"/>
      <c r="D7" s="242"/>
      <c r="E7" s="242"/>
      <c r="F7" s="242"/>
      <c r="G7" s="242"/>
      <c r="H7" s="242"/>
      <c r="I7" s="220"/>
    </row>
    <row r="8" spans="1:9" ht="15" customHeight="1">
      <c r="A8" s="69" t="s">
        <v>12</v>
      </c>
      <c r="B8" s="222" t="s">
        <v>42</v>
      </c>
      <c r="C8" s="222"/>
      <c r="D8" s="222"/>
      <c r="E8" s="222"/>
      <c r="F8" s="223"/>
      <c r="G8" s="223"/>
      <c r="H8" s="223"/>
      <c r="I8" s="220"/>
    </row>
    <row r="9" spans="1:9" ht="15" customHeight="1">
      <c r="A9" s="69" t="s">
        <v>0</v>
      </c>
      <c r="B9" s="222" t="s">
        <v>189</v>
      </c>
      <c r="C9" s="222"/>
      <c r="D9" s="222"/>
      <c r="E9" s="222"/>
      <c r="F9" s="223"/>
      <c r="G9" s="223"/>
      <c r="H9" s="223"/>
      <c r="I9" s="220"/>
    </row>
    <row r="10" spans="1:9" ht="15" customHeight="1">
      <c r="A10" s="69" t="s">
        <v>14</v>
      </c>
      <c r="B10" s="244" t="s">
        <v>190</v>
      </c>
      <c r="C10" s="244"/>
      <c r="D10" s="226"/>
      <c r="E10" s="226"/>
      <c r="F10" s="227"/>
      <c r="G10" s="227"/>
      <c r="H10" s="227"/>
      <c r="I10" s="220"/>
    </row>
    <row r="11" spans="1:9" ht="15" customHeight="1">
      <c r="A11" s="69" t="s">
        <v>36</v>
      </c>
      <c r="B11" s="222" t="s">
        <v>144</v>
      </c>
      <c r="C11" s="226"/>
      <c r="D11" s="242"/>
      <c r="E11" s="242"/>
      <c r="F11" s="242"/>
      <c r="G11" s="242"/>
      <c r="H11" s="242"/>
      <c r="I11" s="220"/>
    </row>
    <row r="12" spans="1:9" ht="15" customHeight="1">
      <c r="A12" s="69" t="s">
        <v>17</v>
      </c>
      <c r="B12" s="240" t="s">
        <v>75</v>
      </c>
      <c r="C12" s="241"/>
      <c r="D12" s="241"/>
      <c r="E12" s="241"/>
      <c r="F12" s="241"/>
      <c r="G12" s="241"/>
      <c r="H12" s="241"/>
      <c r="I12" s="67"/>
    </row>
    <row r="13" spans="1:9" ht="15" customHeight="1">
      <c r="A13" s="240" t="s">
        <v>13</v>
      </c>
      <c r="B13" s="74" t="s">
        <v>2</v>
      </c>
      <c r="C13" s="75"/>
      <c r="D13" s="76" t="s">
        <v>18</v>
      </c>
      <c r="E13" s="75"/>
      <c r="F13" s="76" t="s">
        <v>1</v>
      </c>
      <c r="G13" s="75"/>
      <c r="H13" s="77"/>
      <c r="I13" s="78" t="s">
        <v>27</v>
      </c>
    </row>
    <row r="14" spans="1:9" ht="15" customHeight="1">
      <c r="A14" s="240" t="s">
        <v>16</v>
      </c>
      <c r="B14" s="79">
        <v>0.7</v>
      </c>
      <c r="C14" s="80"/>
      <c r="D14" s="228">
        <v>0</v>
      </c>
      <c r="E14" s="80"/>
      <c r="F14" s="81">
        <v>0.8</v>
      </c>
      <c r="G14" s="80"/>
      <c r="H14" s="82" t="s">
        <v>19</v>
      </c>
      <c r="I14" s="229" t="s">
        <v>28</v>
      </c>
    </row>
    <row r="15" spans="1:9" ht="15" customHeight="1">
      <c r="A15" s="240" t="s">
        <v>15</v>
      </c>
      <c r="B15" s="84">
        <v>93.2</v>
      </c>
      <c r="C15" s="85"/>
      <c r="D15" s="86">
        <v>1</v>
      </c>
      <c r="E15" s="85"/>
      <c r="F15" s="86">
        <v>87.8</v>
      </c>
      <c r="G15" s="85"/>
      <c r="H15" s="82" t="s">
        <v>20</v>
      </c>
      <c r="I15" s="229" t="s">
        <v>29</v>
      </c>
    </row>
    <row r="16" spans="1:9" ht="15" customHeight="1">
      <c r="A16" s="240"/>
      <c r="B16" s="88" t="s">
        <v>5</v>
      </c>
      <c r="C16" s="89" t="s">
        <v>4</v>
      </c>
      <c r="D16" s="88" t="s">
        <v>5</v>
      </c>
      <c r="E16" s="89" t="s">
        <v>4</v>
      </c>
      <c r="F16" s="89" t="s">
        <v>5</v>
      </c>
      <c r="G16" s="89" t="s">
        <v>4</v>
      </c>
      <c r="H16" s="90" t="s">
        <v>4</v>
      </c>
      <c r="I16" s="230">
        <v>21</v>
      </c>
    </row>
    <row r="17" spans="1:9">
      <c r="A17" s="129" t="s">
        <v>55</v>
      </c>
      <c r="B17" s="178">
        <v>54.6</v>
      </c>
      <c r="C17" s="93">
        <f t="shared" ref="C17" si="0">B17/B$15*1000*B$14</f>
        <v>410.0858369098712</v>
      </c>
      <c r="D17" s="177">
        <v>0</v>
      </c>
      <c r="E17" s="93">
        <v>0</v>
      </c>
      <c r="F17" s="178">
        <v>0</v>
      </c>
      <c r="G17" s="93">
        <f t="shared" ref="G17:G18" si="1">F17/F$15*1000*F$14</f>
        <v>0</v>
      </c>
      <c r="H17" s="180">
        <f>LARGE((C17,E17,G17),1)</f>
        <v>410.0858369098712</v>
      </c>
      <c r="I17" s="95">
        <v>9</v>
      </c>
    </row>
    <row r="18" spans="1:9">
      <c r="A18" s="202" t="s">
        <v>51</v>
      </c>
      <c r="B18" s="178">
        <v>62.4</v>
      </c>
      <c r="C18" s="93">
        <f>B18/B$15*1000*B$14</f>
        <v>468.66952789699565</v>
      </c>
      <c r="D18" s="177">
        <v>0</v>
      </c>
      <c r="E18" s="93">
        <v>0</v>
      </c>
      <c r="F18" s="177">
        <v>57.8</v>
      </c>
      <c r="G18" s="93">
        <f t="shared" si="1"/>
        <v>526.65148063781328</v>
      </c>
      <c r="H18" s="180">
        <f>LARGE((C18,E18,G18),1)</f>
        <v>526.65148063781328</v>
      </c>
      <c r="I18" s="95">
        <v>7</v>
      </c>
    </row>
    <row r="19" spans="1:9" ht="15" customHeight="1"/>
    <row r="20" spans="1:9" ht="15" customHeight="1"/>
    <row r="21" spans="1:9" ht="15" customHeight="1"/>
    <row r="22" spans="1:9" ht="15" customHeight="1"/>
    <row r="23" spans="1:9" ht="15" customHeight="1"/>
    <row r="24" spans="1:9" ht="15" customHeight="1"/>
    <row r="25" spans="1:9" ht="15" customHeight="1"/>
    <row r="26" spans="1:9" ht="15" customHeight="1"/>
    <row r="27" spans="1:9" ht="15" customHeight="1"/>
    <row r="28" spans="1:9" ht="15" customHeight="1"/>
    <row r="29" spans="1:9" ht="15" customHeight="1"/>
    <row r="30" spans="1:9" ht="15" customHeight="1"/>
    <row r="31" spans="1:9" ht="15" customHeight="1"/>
    <row r="32" spans="1:9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conditionalFormatting sqref="A17">
    <cfRule type="duplicateValues" dxfId="21" priority="81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showRuler="0" topLeftCell="A8" workbookViewId="0">
      <selection activeCell="A29" sqref="A29"/>
    </sheetView>
  </sheetViews>
  <sheetFormatPr baseColWidth="10" defaultColWidth="10.7109375" defaultRowHeight="13" x14ac:dyDescent="0"/>
  <cols>
    <col min="1" max="1" width="17.42578125" customWidth="1"/>
    <col min="2" max="8" width="8.42578125" customWidth="1"/>
    <col min="9" max="9" width="9.140625" customWidth="1"/>
  </cols>
  <sheetData>
    <row r="1" spans="1:9" ht="15" customHeight="1">
      <c r="A1" s="240"/>
      <c r="B1" s="242"/>
      <c r="C1" s="242"/>
      <c r="D1" s="242"/>
      <c r="E1" s="242"/>
      <c r="F1" s="242"/>
      <c r="G1" s="242"/>
      <c r="H1" s="242"/>
      <c r="I1" s="220"/>
    </row>
    <row r="2" spans="1:9" ht="15" customHeight="1">
      <c r="A2" s="240"/>
      <c r="B2" s="242" t="s">
        <v>150</v>
      </c>
      <c r="C2" s="242"/>
      <c r="D2" s="242"/>
      <c r="E2" s="242"/>
      <c r="F2" s="242"/>
      <c r="G2" s="242"/>
      <c r="H2" s="242"/>
      <c r="I2" s="220"/>
    </row>
    <row r="3" spans="1:9" ht="15" customHeight="1">
      <c r="A3" s="240"/>
      <c r="B3" s="242"/>
      <c r="C3" s="242"/>
      <c r="D3" s="242"/>
      <c r="E3" s="242"/>
      <c r="F3" s="242"/>
      <c r="G3" s="242"/>
      <c r="H3" s="242"/>
      <c r="I3" s="220"/>
    </row>
    <row r="4" spans="1:9" ht="15" customHeight="1">
      <c r="A4" s="240"/>
      <c r="B4" s="242" t="s">
        <v>37</v>
      </c>
      <c r="C4" s="242"/>
      <c r="D4" s="242"/>
      <c r="E4" s="242"/>
      <c r="F4" s="242"/>
      <c r="G4" s="242"/>
      <c r="H4" s="242"/>
      <c r="I4" s="220"/>
    </row>
    <row r="5" spans="1:9" ht="15" customHeight="1">
      <c r="A5" s="240"/>
      <c r="B5" s="242"/>
      <c r="C5" s="242"/>
      <c r="D5" s="242"/>
      <c r="E5" s="242"/>
      <c r="F5" s="242"/>
      <c r="G5" s="242"/>
      <c r="H5" s="242"/>
      <c r="I5" s="220"/>
    </row>
    <row r="6" spans="1:9" ht="15" customHeight="1">
      <c r="A6" s="240"/>
      <c r="B6" s="243"/>
      <c r="C6" s="243"/>
      <c r="D6" s="242"/>
      <c r="E6" s="242"/>
      <c r="F6" s="242"/>
      <c r="G6" s="242"/>
      <c r="H6" s="242"/>
      <c r="I6" s="220"/>
    </row>
    <row r="7" spans="1:9" ht="15" customHeight="1">
      <c r="A7" s="240"/>
      <c r="B7" s="242"/>
      <c r="C7" s="242"/>
      <c r="D7" s="242"/>
      <c r="E7" s="242"/>
      <c r="F7" s="242"/>
      <c r="G7" s="242"/>
      <c r="H7" s="242"/>
      <c r="I7" s="220"/>
    </row>
    <row r="8" spans="1:9" ht="15" customHeight="1">
      <c r="A8" s="69" t="s">
        <v>12</v>
      </c>
      <c r="B8" s="222" t="s">
        <v>42</v>
      </c>
      <c r="C8" s="222"/>
      <c r="D8" s="222"/>
      <c r="E8" s="222"/>
      <c r="F8" s="223"/>
      <c r="G8" s="223"/>
      <c r="H8" s="223"/>
      <c r="I8" s="220"/>
    </row>
    <row r="9" spans="1:9" ht="15" customHeight="1">
      <c r="A9" s="69" t="s">
        <v>0</v>
      </c>
      <c r="B9" s="222" t="s">
        <v>191</v>
      </c>
      <c r="C9" s="222"/>
      <c r="D9" s="222"/>
      <c r="E9" s="222"/>
      <c r="F9" s="223"/>
      <c r="G9" s="223"/>
      <c r="H9" s="223"/>
      <c r="I9" s="220"/>
    </row>
    <row r="10" spans="1:9" ht="15" customHeight="1">
      <c r="A10" s="69" t="s">
        <v>14</v>
      </c>
      <c r="B10" s="244" t="s">
        <v>193</v>
      </c>
      <c r="C10" s="244"/>
      <c r="D10" s="226"/>
      <c r="E10" s="226"/>
      <c r="F10" s="227"/>
      <c r="G10" s="227"/>
      <c r="H10" s="227"/>
      <c r="I10" s="220"/>
    </row>
    <row r="11" spans="1:9" ht="15" customHeight="1">
      <c r="A11" s="69" t="s">
        <v>36</v>
      </c>
      <c r="B11" s="222" t="s">
        <v>44</v>
      </c>
      <c r="C11" s="226"/>
      <c r="D11" s="242"/>
      <c r="E11" s="242"/>
      <c r="F11" s="242"/>
      <c r="G11" s="242"/>
      <c r="H11" s="242"/>
      <c r="I11" s="220"/>
    </row>
    <row r="12" spans="1:9" ht="15" customHeight="1">
      <c r="A12" s="69" t="s">
        <v>17</v>
      </c>
      <c r="B12" s="240" t="s">
        <v>75</v>
      </c>
      <c r="C12" s="241"/>
      <c r="D12" s="241"/>
      <c r="E12" s="241"/>
      <c r="F12" s="241"/>
      <c r="G12" s="241"/>
      <c r="H12" s="241"/>
      <c r="I12" s="67"/>
    </row>
    <row r="13" spans="1:9" ht="15" customHeight="1">
      <c r="A13" s="240" t="s">
        <v>13</v>
      </c>
      <c r="B13" s="74" t="s">
        <v>2</v>
      </c>
      <c r="C13" s="75"/>
      <c r="D13" s="76" t="s">
        <v>18</v>
      </c>
      <c r="E13" s="75"/>
      <c r="F13" s="76" t="s">
        <v>1</v>
      </c>
      <c r="G13" s="75"/>
      <c r="H13" s="77"/>
      <c r="I13" s="78" t="s">
        <v>27</v>
      </c>
    </row>
    <row r="14" spans="1:9" ht="15" customHeight="1">
      <c r="A14" s="240" t="s">
        <v>16</v>
      </c>
      <c r="B14" s="79">
        <v>0.7</v>
      </c>
      <c r="C14" s="80"/>
      <c r="D14" s="228">
        <v>0.01</v>
      </c>
      <c r="E14" s="80"/>
      <c r="F14" s="81">
        <v>0.8</v>
      </c>
      <c r="G14" s="80"/>
      <c r="H14" s="82" t="s">
        <v>19</v>
      </c>
      <c r="I14" s="229" t="s">
        <v>28</v>
      </c>
    </row>
    <row r="15" spans="1:9" ht="15" customHeight="1">
      <c r="A15" s="240" t="s">
        <v>15</v>
      </c>
      <c r="B15" s="84">
        <v>92</v>
      </c>
      <c r="C15" s="85"/>
      <c r="D15" s="86">
        <v>1</v>
      </c>
      <c r="E15" s="85"/>
      <c r="F15" s="86">
        <v>94.8</v>
      </c>
      <c r="G15" s="85"/>
      <c r="H15" s="82" t="s">
        <v>20</v>
      </c>
      <c r="I15" s="229" t="s">
        <v>29</v>
      </c>
    </row>
    <row r="16" spans="1:9" ht="15" customHeight="1">
      <c r="A16" s="240"/>
      <c r="B16" s="88" t="s">
        <v>5</v>
      </c>
      <c r="C16" s="89" t="s">
        <v>4</v>
      </c>
      <c r="D16" s="88" t="s">
        <v>5</v>
      </c>
      <c r="E16" s="89" t="s">
        <v>4</v>
      </c>
      <c r="F16" s="89" t="s">
        <v>5</v>
      </c>
      <c r="G16" s="89" t="s">
        <v>4</v>
      </c>
      <c r="H16" s="90" t="s">
        <v>4</v>
      </c>
      <c r="I16" s="230">
        <v>61</v>
      </c>
    </row>
    <row r="17" spans="1:9">
      <c r="A17" s="127" t="s">
        <v>59</v>
      </c>
      <c r="B17" s="260">
        <v>88</v>
      </c>
      <c r="C17" s="93">
        <f t="shared" ref="C17:C31" si="0">B17/B$15*1000*B$14</f>
        <v>669.56521739130437</v>
      </c>
      <c r="D17" s="178">
        <v>0</v>
      </c>
      <c r="E17" s="93">
        <f>D17/D$15*1000*D$14</f>
        <v>0</v>
      </c>
      <c r="F17" s="260">
        <v>46.2</v>
      </c>
      <c r="G17" s="93">
        <f t="shared" ref="G17:G32" si="1">F17/F$15*1000*F$14</f>
        <v>389.87341772151905</v>
      </c>
      <c r="H17" s="180">
        <f>LARGE((C17,E17,G17),1)</f>
        <v>669.56521739130437</v>
      </c>
      <c r="I17" s="283">
        <v>16</v>
      </c>
    </row>
    <row r="18" spans="1:9">
      <c r="A18" s="129" t="s">
        <v>52</v>
      </c>
      <c r="B18" s="260">
        <v>82.4</v>
      </c>
      <c r="C18" s="93">
        <f t="shared" si="0"/>
        <v>626.95652173913038</v>
      </c>
      <c r="D18" s="178">
        <v>0</v>
      </c>
      <c r="E18" s="93">
        <f>D18/D$15*1000*D$14</f>
        <v>0</v>
      </c>
      <c r="F18" s="260">
        <v>88.6</v>
      </c>
      <c r="G18" s="93">
        <f>F18/F$15*1000*F$14</f>
        <v>747.67932489451482</v>
      </c>
      <c r="H18" s="180">
        <f>LARGE((C18,E18,G18),1)</f>
        <v>747.67932489451482</v>
      </c>
      <c r="I18" s="200">
        <v>3</v>
      </c>
    </row>
    <row r="19" spans="1:9">
      <c r="A19" s="129" t="s">
        <v>57</v>
      </c>
      <c r="B19" s="260">
        <v>48.4</v>
      </c>
      <c r="C19" s="93">
        <f t="shared" si="0"/>
        <v>368.26086956521738</v>
      </c>
      <c r="D19" s="178">
        <v>0</v>
      </c>
      <c r="E19" s="93">
        <f>D19/D$15*1000*D$14</f>
        <v>0</v>
      </c>
      <c r="F19" s="260">
        <v>0</v>
      </c>
      <c r="G19" s="93">
        <f>F19/F$15*1000*F$14</f>
        <v>0</v>
      </c>
      <c r="H19" s="180">
        <f>LARGE((C19,E19,G19),1)</f>
        <v>368.26086956521738</v>
      </c>
      <c r="I19" s="283">
        <v>30</v>
      </c>
    </row>
    <row r="20" spans="1:9">
      <c r="A20" s="129" t="s">
        <v>65</v>
      </c>
      <c r="B20" s="260">
        <v>75.599999999999994</v>
      </c>
      <c r="C20" s="93">
        <f t="shared" si="0"/>
        <v>575.21739130434776</v>
      </c>
      <c r="D20" s="178">
        <v>0</v>
      </c>
      <c r="E20" s="93">
        <f>D20/D$15*1000*D$14</f>
        <v>0</v>
      </c>
      <c r="F20" s="260">
        <v>66.400000000000006</v>
      </c>
      <c r="G20" s="93">
        <f t="shared" si="1"/>
        <v>560.33755274261614</v>
      </c>
      <c r="H20" s="180">
        <f>LARGE((C20,E20,G20),1)</f>
        <v>575.21739130434776</v>
      </c>
      <c r="I20" s="283">
        <v>11</v>
      </c>
    </row>
    <row r="21" spans="1:9">
      <c r="A21" s="129" t="s">
        <v>142</v>
      </c>
      <c r="B21" s="260">
        <v>67</v>
      </c>
      <c r="C21" s="93">
        <f t="shared" si="0"/>
        <v>509.78260869565213</v>
      </c>
      <c r="D21" s="178">
        <v>0</v>
      </c>
      <c r="E21" s="93">
        <v>0</v>
      </c>
      <c r="F21" s="260">
        <v>70</v>
      </c>
      <c r="G21" s="93">
        <f t="shared" si="1"/>
        <v>590.71729957805906</v>
      </c>
      <c r="H21" s="180">
        <f>LARGE((C21,E21,G21),1)</f>
        <v>590.71729957805906</v>
      </c>
      <c r="I21" s="283">
        <v>9</v>
      </c>
    </row>
    <row r="22" spans="1:9">
      <c r="A22" s="129" t="s">
        <v>54</v>
      </c>
      <c r="B22" s="260">
        <v>83.8</v>
      </c>
      <c r="C22" s="93">
        <f t="shared" si="0"/>
        <v>637.60869565217388</v>
      </c>
      <c r="D22" s="178">
        <v>0</v>
      </c>
      <c r="E22" s="93">
        <v>0</v>
      </c>
      <c r="F22" s="260">
        <v>66.599999999999994</v>
      </c>
      <c r="G22" s="93">
        <f t="shared" si="1"/>
        <v>562.02531645569616</v>
      </c>
      <c r="H22" s="180">
        <f>LARGE((C22,E22,G22),1)</f>
        <v>637.60869565217388</v>
      </c>
      <c r="I22" s="283">
        <v>10</v>
      </c>
    </row>
    <row r="23" spans="1:9">
      <c r="A23" s="129" t="s">
        <v>112</v>
      </c>
      <c r="B23" s="260">
        <v>76.400000000000006</v>
      </c>
      <c r="C23" s="93">
        <f t="shared" si="0"/>
        <v>581.304347826087</v>
      </c>
      <c r="D23" s="177">
        <v>0</v>
      </c>
      <c r="E23" s="93">
        <f>D23/D$15*1000*D$14</f>
        <v>0</v>
      </c>
      <c r="F23" s="260">
        <v>18</v>
      </c>
      <c r="G23" s="93">
        <f t="shared" si="1"/>
        <v>151.8987341772152</v>
      </c>
      <c r="H23" s="180">
        <f>LARGE((C23,E23,G23),1)</f>
        <v>581.304347826087</v>
      </c>
      <c r="I23" s="283">
        <v>22</v>
      </c>
    </row>
    <row r="24" spans="1:9">
      <c r="A24" s="129" t="s">
        <v>53</v>
      </c>
      <c r="B24" s="260">
        <v>11</v>
      </c>
      <c r="C24" s="93">
        <f t="shared" si="0"/>
        <v>83.695652173913047</v>
      </c>
      <c r="D24" s="177">
        <v>0</v>
      </c>
      <c r="E24" s="93">
        <v>0</v>
      </c>
      <c r="F24" s="260">
        <v>0</v>
      </c>
      <c r="G24" s="93">
        <f t="shared" si="1"/>
        <v>0</v>
      </c>
      <c r="H24" s="180">
        <f>LARGE((C24,E24,G24),1)</f>
        <v>83.695652173913047</v>
      </c>
      <c r="I24" s="283">
        <v>56</v>
      </c>
    </row>
    <row r="25" spans="1:9">
      <c r="A25" s="130" t="s">
        <v>128</v>
      </c>
      <c r="B25" s="260">
        <v>55.8</v>
      </c>
      <c r="C25" s="93">
        <f t="shared" si="0"/>
        <v>424.56521739130432</v>
      </c>
      <c r="D25" s="177">
        <v>0</v>
      </c>
      <c r="E25" s="93">
        <v>0</v>
      </c>
      <c r="F25" s="264">
        <v>36.799999999999997</v>
      </c>
      <c r="G25" s="93">
        <f t="shared" si="1"/>
        <v>310.54852320675104</v>
      </c>
      <c r="H25" s="180">
        <f>LARGE((C25,E25,G25),1)</f>
        <v>424.56521739130432</v>
      </c>
      <c r="I25" s="283">
        <v>19</v>
      </c>
    </row>
    <row r="26" spans="1:9">
      <c r="A26" s="129" t="s">
        <v>58</v>
      </c>
      <c r="B26" s="260">
        <v>53.4</v>
      </c>
      <c r="C26" s="93">
        <f t="shared" si="0"/>
        <v>406.30434782608694</v>
      </c>
      <c r="D26" s="177">
        <v>0</v>
      </c>
      <c r="E26" s="93">
        <v>0</v>
      </c>
      <c r="F26" s="177">
        <v>0</v>
      </c>
      <c r="G26" s="93">
        <f t="shared" si="1"/>
        <v>0</v>
      </c>
      <c r="H26" s="180">
        <f>LARGE((C26,E26,G26),1)</f>
        <v>406.30434782608694</v>
      </c>
      <c r="I26" s="283">
        <v>26</v>
      </c>
    </row>
    <row r="27" spans="1:9">
      <c r="A27" s="206" t="s">
        <v>105</v>
      </c>
      <c r="B27" s="260">
        <v>41.6</v>
      </c>
      <c r="C27" s="93">
        <f t="shared" si="0"/>
        <v>316.52173913043475</v>
      </c>
      <c r="D27" s="177">
        <v>0</v>
      </c>
      <c r="E27" s="93">
        <v>0</v>
      </c>
      <c r="F27" s="177">
        <v>0</v>
      </c>
      <c r="G27" s="93">
        <f t="shared" si="1"/>
        <v>0</v>
      </c>
      <c r="H27" s="180">
        <f>LARGE((C27,E27,G27),1)</f>
        <v>316.52173913043475</v>
      </c>
      <c r="I27" s="283">
        <v>36</v>
      </c>
    </row>
    <row r="28" spans="1:9">
      <c r="A28" s="132" t="s">
        <v>116</v>
      </c>
      <c r="B28" s="260">
        <v>44.4</v>
      </c>
      <c r="C28" s="93">
        <f t="shared" si="0"/>
        <v>337.82608695652169</v>
      </c>
      <c r="D28" s="177">
        <v>0</v>
      </c>
      <c r="E28" s="93">
        <v>0</v>
      </c>
      <c r="F28" s="177">
        <v>0</v>
      </c>
      <c r="G28" s="93">
        <f t="shared" si="1"/>
        <v>0</v>
      </c>
      <c r="H28" s="180">
        <f>LARGE((C28,E28,G28),1)</f>
        <v>337.82608695652169</v>
      </c>
      <c r="I28" s="283">
        <v>34</v>
      </c>
    </row>
    <row r="29" spans="1:9">
      <c r="A29" s="132" t="s">
        <v>109</v>
      </c>
      <c r="B29" s="260">
        <v>53.8</v>
      </c>
      <c r="C29" s="93">
        <f t="shared" si="0"/>
        <v>409.34782608695645</v>
      </c>
      <c r="D29" s="177">
        <v>0</v>
      </c>
      <c r="E29" s="93">
        <v>0</v>
      </c>
      <c r="F29" s="177">
        <v>0</v>
      </c>
      <c r="G29" s="93">
        <f t="shared" si="1"/>
        <v>0</v>
      </c>
      <c r="H29" s="180">
        <f>LARGE((C29,E29,G29),1)</f>
        <v>409.34782608695645</v>
      </c>
      <c r="I29" s="283">
        <v>25</v>
      </c>
    </row>
    <row r="30" spans="1:9">
      <c r="A30" s="132" t="s">
        <v>118</v>
      </c>
      <c r="B30" s="260">
        <v>49.8</v>
      </c>
      <c r="C30" s="93">
        <f t="shared" si="0"/>
        <v>378.91304347826087</v>
      </c>
      <c r="D30" s="177">
        <v>0</v>
      </c>
      <c r="E30" s="93">
        <v>0</v>
      </c>
      <c r="F30" s="177">
        <v>0</v>
      </c>
      <c r="G30" s="93">
        <f t="shared" si="1"/>
        <v>0</v>
      </c>
      <c r="H30" s="180">
        <f>LARGE((C30,E30,G30),1)</f>
        <v>378.91304347826087</v>
      </c>
      <c r="I30" s="283">
        <v>28</v>
      </c>
    </row>
    <row r="31" spans="1:9">
      <c r="A31" s="206" t="s">
        <v>114</v>
      </c>
      <c r="B31" s="260">
        <v>40.4</v>
      </c>
      <c r="C31" s="93">
        <f t="shared" si="0"/>
        <v>307.39130434782601</v>
      </c>
      <c r="D31" s="177">
        <v>0</v>
      </c>
      <c r="E31" s="93">
        <v>0</v>
      </c>
      <c r="F31" s="177">
        <v>0</v>
      </c>
      <c r="G31" s="93">
        <f t="shared" si="1"/>
        <v>0</v>
      </c>
      <c r="H31" s="180">
        <f>LARGE((C31,E31,G31),1)</f>
        <v>307.39130434782601</v>
      </c>
      <c r="I31" s="283">
        <v>39</v>
      </c>
    </row>
    <row r="32" spans="1:9">
      <c r="A32" s="202" t="s">
        <v>51</v>
      </c>
      <c r="B32" s="260">
        <v>34.799999999999997</v>
      </c>
      <c r="C32" s="93">
        <f>B32/B$15*1000*B$14</f>
        <v>264.78260869565213</v>
      </c>
      <c r="D32" s="177">
        <v>0</v>
      </c>
      <c r="E32" s="93">
        <v>0</v>
      </c>
      <c r="F32" s="177">
        <v>0</v>
      </c>
      <c r="G32" s="93">
        <f t="shared" si="1"/>
        <v>0</v>
      </c>
      <c r="H32" s="180">
        <f>LARGE((C32,E32,G32),1)</f>
        <v>264.78260869565213</v>
      </c>
      <c r="I32" s="283">
        <v>44</v>
      </c>
    </row>
    <row r="33" spans="1:9" ht="11" customHeight="1">
      <c r="A33" s="206" t="s">
        <v>50</v>
      </c>
      <c r="B33" s="260">
        <v>70.8</v>
      </c>
      <c r="C33" s="273">
        <f>B33/B$15*1000*B$14</f>
        <v>538.695652173913</v>
      </c>
      <c r="D33" s="272">
        <v>0</v>
      </c>
      <c r="E33" s="273">
        <v>0</v>
      </c>
      <c r="F33" s="272">
        <v>59.4</v>
      </c>
      <c r="G33" s="273">
        <f t="shared" ref="G33" si="2">F33/F$15*1000*F$14</f>
        <v>501.2658227848101</v>
      </c>
      <c r="H33" s="274">
        <f>LARGE((C33,E33,G33),1)</f>
        <v>538.695652173913</v>
      </c>
      <c r="I33" s="95">
        <v>12</v>
      </c>
    </row>
    <row r="34" spans="1:9" ht="11" customHeight="1">
      <c r="A34" s="136" t="s">
        <v>90</v>
      </c>
      <c r="B34" s="260">
        <v>5</v>
      </c>
      <c r="C34" s="273">
        <f>B34/B$15*1000*B$14</f>
        <v>38.043478260869563</v>
      </c>
      <c r="D34" s="272">
        <v>0</v>
      </c>
      <c r="E34" s="273">
        <v>0</v>
      </c>
      <c r="F34" s="272">
        <v>0</v>
      </c>
      <c r="G34" s="273">
        <f t="shared" ref="G34" si="3">F34/F$15*1000*F$14</f>
        <v>0</v>
      </c>
      <c r="H34" s="274">
        <f>LARGE((C34,E34,G34),1)</f>
        <v>38.043478260869563</v>
      </c>
      <c r="I34" s="95">
        <v>60</v>
      </c>
    </row>
    <row r="35" spans="1:9" ht="15" customHeight="1"/>
    <row r="36" spans="1:9" ht="15" customHeight="1"/>
    <row r="37" spans="1:9" ht="15" customHeight="1"/>
    <row r="38" spans="1:9" ht="15" customHeight="1"/>
    <row r="39" spans="1:9" ht="15" customHeight="1"/>
    <row r="40" spans="1:9" ht="15" customHeight="1"/>
    <row r="41" spans="1:9" ht="15" customHeight="1"/>
    <row r="42" spans="1:9" ht="15" customHeight="1"/>
    <row r="43" spans="1:9" ht="15" customHeight="1"/>
    <row r="44" spans="1:9" ht="15" customHeight="1"/>
    <row r="45" spans="1:9" ht="15" customHeight="1"/>
    <row r="46" spans="1:9" ht="15" customHeight="1"/>
    <row r="47" spans="1:9" ht="15" customHeight="1"/>
    <row r="48" spans="1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conditionalFormatting sqref="A17:A26">
    <cfRule type="duplicateValues" dxfId="20" priority="98"/>
  </conditionalFormatting>
  <conditionalFormatting sqref="A28:A30">
    <cfRule type="duplicateValues" dxfId="19" priority="99"/>
  </conditionalFormatting>
  <conditionalFormatting sqref="A31">
    <cfRule type="duplicateValues" dxfId="18" priority="1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Ruler="0" workbookViewId="0">
      <selection activeCell="A24" sqref="A24"/>
    </sheetView>
  </sheetViews>
  <sheetFormatPr baseColWidth="10" defaultRowHeight="13" x14ac:dyDescent="0"/>
  <sheetData>
    <row r="1" spans="1:9">
      <c r="A1" s="367"/>
      <c r="B1" s="369"/>
      <c r="C1" s="369"/>
      <c r="D1" s="369"/>
      <c r="E1" s="369"/>
      <c r="F1" s="369"/>
      <c r="G1" s="369"/>
      <c r="H1" s="369"/>
      <c r="I1" s="220"/>
    </row>
    <row r="2" spans="1:9">
      <c r="A2" s="367"/>
      <c r="B2" s="369" t="s">
        <v>150</v>
      </c>
      <c r="C2" s="369"/>
      <c r="D2" s="369"/>
      <c r="E2" s="369"/>
      <c r="F2" s="369"/>
      <c r="G2" s="369"/>
      <c r="H2" s="369"/>
      <c r="I2" s="220"/>
    </row>
    <row r="3" spans="1:9">
      <c r="A3" s="367"/>
      <c r="B3" s="369"/>
      <c r="C3" s="369"/>
      <c r="D3" s="369"/>
      <c r="E3" s="369"/>
      <c r="F3" s="369"/>
      <c r="G3" s="369"/>
      <c r="H3" s="369"/>
      <c r="I3" s="220"/>
    </row>
    <row r="4" spans="1:9">
      <c r="A4" s="367"/>
      <c r="B4" s="369" t="s">
        <v>37</v>
      </c>
      <c r="C4" s="369"/>
      <c r="D4" s="369"/>
      <c r="E4" s="369"/>
      <c r="F4" s="369"/>
      <c r="G4" s="369"/>
      <c r="H4" s="369"/>
      <c r="I4" s="220"/>
    </row>
    <row r="5" spans="1:9">
      <c r="A5" s="367"/>
      <c r="B5" s="369"/>
      <c r="C5" s="369"/>
      <c r="D5" s="369"/>
      <c r="E5" s="369"/>
      <c r="F5" s="369"/>
      <c r="G5" s="369"/>
      <c r="H5" s="369"/>
      <c r="I5" s="220"/>
    </row>
    <row r="6" spans="1:9">
      <c r="A6" s="367"/>
      <c r="B6" s="370"/>
      <c r="C6" s="370"/>
      <c r="D6" s="369"/>
      <c r="E6" s="369"/>
      <c r="F6" s="369"/>
      <c r="G6" s="369"/>
      <c r="H6" s="369"/>
      <c r="I6" s="220"/>
    </row>
    <row r="7" spans="1:9">
      <c r="A7" s="367"/>
      <c r="B7" s="369"/>
      <c r="C7" s="369"/>
      <c r="D7" s="369"/>
      <c r="E7" s="369"/>
      <c r="F7" s="369"/>
      <c r="G7" s="369"/>
      <c r="H7" s="369"/>
      <c r="I7" s="220"/>
    </row>
    <row r="8" spans="1:9">
      <c r="A8" s="69" t="s">
        <v>12</v>
      </c>
      <c r="B8" s="222" t="s">
        <v>195</v>
      </c>
      <c r="C8" s="222"/>
      <c r="D8" s="222"/>
      <c r="E8" s="222"/>
      <c r="F8" s="223"/>
      <c r="G8" s="223"/>
      <c r="H8" s="223"/>
      <c r="I8" s="220"/>
    </row>
    <row r="9" spans="1:9">
      <c r="A9" s="69" t="s">
        <v>0</v>
      </c>
      <c r="B9" s="222" t="s">
        <v>196</v>
      </c>
      <c r="C9" s="222"/>
      <c r="D9" s="222"/>
      <c r="E9" s="222"/>
      <c r="F9" s="223"/>
      <c r="G9" s="223"/>
      <c r="H9" s="223"/>
      <c r="I9" s="220"/>
    </row>
    <row r="10" spans="1:9">
      <c r="A10" s="69" t="s">
        <v>14</v>
      </c>
      <c r="B10" s="371">
        <v>41364</v>
      </c>
      <c r="C10" s="371"/>
      <c r="D10" s="226"/>
      <c r="E10" s="226"/>
      <c r="F10" s="227"/>
      <c r="G10" s="227"/>
      <c r="H10" s="227"/>
      <c r="I10" s="220"/>
    </row>
    <row r="11" spans="1:9">
      <c r="A11" s="69" t="s">
        <v>36</v>
      </c>
      <c r="B11" s="222" t="s">
        <v>44</v>
      </c>
      <c r="C11" s="226"/>
      <c r="D11" s="369"/>
      <c r="E11" s="369"/>
      <c r="F11" s="369"/>
      <c r="G11" s="369"/>
      <c r="H11" s="369"/>
      <c r="I11" s="220"/>
    </row>
    <row r="12" spans="1:9">
      <c r="A12" s="69" t="s">
        <v>17</v>
      </c>
      <c r="B12" s="367" t="s">
        <v>75</v>
      </c>
      <c r="C12" s="368"/>
      <c r="D12" s="368"/>
      <c r="E12" s="368"/>
      <c r="F12" s="368"/>
      <c r="G12" s="368"/>
      <c r="H12" s="368"/>
      <c r="I12" s="67"/>
    </row>
    <row r="13" spans="1:9">
      <c r="A13" s="367" t="s">
        <v>13</v>
      </c>
      <c r="B13" s="74" t="s">
        <v>2</v>
      </c>
      <c r="C13" s="75"/>
      <c r="D13" s="76" t="s">
        <v>18</v>
      </c>
      <c r="E13" s="75"/>
      <c r="F13" s="76" t="s">
        <v>1</v>
      </c>
      <c r="G13" s="75"/>
      <c r="H13" s="77"/>
      <c r="I13" s="78" t="s">
        <v>27</v>
      </c>
    </row>
    <row r="14" spans="1:9">
      <c r="A14" s="367" t="s">
        <v>16</v>
      </c>
      <c r="B14" s="305">
        <v>0.9</v>
      </c>
      <c r="C14" s="80"/>
      <c r="D14" s="228">
        <v>0</v>
      </c>
      <c r="E14" s="80"/>
      <c r="F14" s="306">
        <v>1</v>
      </c>
      <c r="G14" s="80"/>
      <c r="H14" s="82" t="s">
        <v>19</v>
      </c>
      <c r="I14" s="229" t="s">
        <v>28</v>
      </c>
    </row>
    <row r="15" spans="1:9">
      <c r="A15" s="367" t="s">
        <v>15</v>
      </c>
      <c r="B15" s="84">
        <v>93</v>
      </c>
      <c r="C15" s="85"/>
      <c r="D15" s="86">
        <v>1</v>
      </c>
      <c r="E15" s="85"/>
      <c r="F15" s="86">
        <v>91</v>
      </c>
      <c r="G15" s="85"/>
      <c r="H15" s="82" t="s">
        <v>20</v>
      </c>
      <c r="I15" s="229" t="s">
        <v>29</v>
      </c>
    </row>
    <row r="16" spans="1:9">
      <c r="A16" s="367"/>
      <c r="B16" s="88" t="s">
        <v>5</v>
      </c>
      <c r="C16" s="89" t="s">
        <v>4</v>
      </c>
      <c r="D16" s="88" t="s">
        <v>5</v>
      </c>
      <c r="E16" s="89" t="s">
        <v>4</v>
      </c>
      <c r="F16" s="89" t="s">
        <v>5</v>
      </c>
      <c r="G16" s="89" t="s">
        <v>4</v>
      </c>
      <c r="H16" s="90" t="s">
        <v>4</v>
      </c>
      <c r="I16" s="230">
        <v>38</v>
      </c>
    </row>
    <row r="17" spans="1:9">
      <c r="A17" s="127" t="s">
        <v>52</v>
      </c>
      <c r="B17" s="271">
        <v>68.7</v>
      </c>
      <c r="C17" s="273">
        <f t="shared" ref="C17:C24" si="0">B17/B$15*1000*B$14</f>
        <v>664.83870967741939</v>
      </c>
      <c r="D17" s="271">
        <v>0</v>
      </c>
      <c r="E17" s="273">
        <f>D17/D$15*1000*D$14</f>
        <v>0</v>
      </c>
      <c r="F17" s="271">
        <v>86.3</v>
      </c>
      <c r="G17" s="273">
        <f t="shared" ref="G17:G24" si="1">F17/F$15*1000*F$14</f>
        <v>948.35164835164835</v>
      </c>
      <c r="H17" s="274">
        <f>LARGE((C17,E17,G17),1)</f>
        <v>948.35164835164835</v>
      </c>
      <c r="I17" s="95">
        <v>3</v>
      </c>
    </row>
    <row r="18" spans="1:9">
      <c r="A18" s="129" t="s">
        <v>53</v>
      </c>
      <c r="B18" s="271">
        <v>59.7</v>
      </c>
      <c r="C18" s="273">
        <f t="shared" si="0"/>
        <v>577.74193548387109</v>
      </c>
      <c r="D18" s="271">
        <v>0</v>
      </c>
      <c r="E18" s="273">
        <v>0</v>
      </c>
      <c r="F18" s="271">
        <v>0</v>
      </c>
      <c r="G18" s="273">
        <f t="shared" si="1"/>
        <v>0</v>
      </c>
      <c r="H18" s="274">
        <f>LARGE((C18,E18,G18),1)</f>
        <v>577.74193548387109</v>
      </c>
      <c r="I18" s="95">
        <v>21</v>
      </c>
    </row>
    <row r="19" spans="1:9">
      <c r="A19" s="129" t="s">
        <v>54</v>
      </c>
      <c r="B19" s="271">
        <v>52</v>
      </c>
      <c r="C19" s="273">
        <f t="shared" si="0"/>
        <v>503.22580645161293</v>
      </c>
      <c r="D19" s="271">
        <v>0</v>
      </c>
      <c r="E19" s="273">
        <v>0</v>
      </c>
      <c r="F19" s="271">
        <v>0</v>
      </c>
      <c r="G19" s="273">
        <f t="shared" si="1"/>
        <v>0</v>
      </c>
      <c r="H19" s="274">
        <f>LARGE((C19,E19,G19),1)</f>
        <v>503.22580645161293</v>
      </c>
      <c r="I19" s="95">
        <v>26</v>
      </c>
    </row>
    <row r="20" spans="1:9">
      <c r="A20" s="129" t="s">
        <v>65</v>
      </c>
      <c r="B20" s="271">
        <v>51</v>
      </c>
      <c r="C20" s="273">
        <f t="shared" si="0"/>
        <v>493.54838709677421</v>
      </c>
      <c r="D20" s="271">
        <v>0</v>
      </c>
      <c r="E20" s="273">
        <f>D20/D$15*1000*D$14</f>
        <v>0</v>
      </c>
      <c r="F20" s="271">
        <v>0</v>
      </c>
      <c r="G20" s="273">
        <f t="shared" si="1"/>
        <v>0</v>
      </c>
      <c r="H20" s="274">
        <f>LARGE((C20,E20,G20),1)</f>
        <v>493.54838709677421</v>
      </c>
      <c r="I20" s="95">
        <v>27</v>
      </c>
    </row>
    <row r="21" spans="1:9">
      <c r="A21" s="129" t="s">
        <v>59</v>
      </c>
      <c r="B21" s="271">
        <v>49.7</v>
      </c>
      <c r="C21" s="273">
        <f t="shared" si="0"/>
        <v>480.96774193548384</v>
      </c>
      <c r="D21" s="271">
        <v>0</v>
      </c>
      <c r="E21" s="273">
        <f>D21/D$15*1000*D$14</f>
        <v>0</v>
      </c>
      <c r="F21" s="271">
        <v>0</v>
      </c>
      <c r="G21" s="273">
        <f t="shared" si="1"/>
        <v>0</v>
      </c>
      <c r="H21" s="274">
        <f>LARGE((C21,E21,G21),1)</f>
        <v>480.96774193548384</v>
      </c>
      <c r="I21" s="95">
        <v>28</v>
      </c>
    </row>
    <row r="22" spans="1:9">
      <c r="A22" s="129" t="s">
        <v>55</v>
      </c>
      <c r="B22" s="260">
        <v>45.7</v>
      </c>
      <c r="C22" s="273">
        <f t="shared" si="0"/>
        <v>442.25806451612908</v>
      </c>
      <c r="D22" s="271">
        <v>0</v>
      </c>
      <c r="E22" s="273">
        <f>D22/D$15*1000*D$14</f>
        <v>0</v>
      </c>
      <c r="F22" s="271">
        <v>0</v>
      </c>
      <c r="G22" s="273">
        <f t="shared" si="1"/>
        <v>0</v>
      </c>
      <c r="H22" s="274">
        <f>LARGE((C22,E22,G22),1)</f>
        <v>442.25806451612908</v>
      </c>
      <c r="I22" s="200">
        <v>30</v>
      </c>
    </row>
    <row r="23" spans="1:9">
      <c r="A23" s="129" t="s">
        <v>57</v>
      </c>
      <c r="B23" s="271">
        <v>37</v>
      </c>
      <c r="C23" s="273">
        <f t="shared" si="0"/>
        <v>358.06451612903226</v>
      </c>
      <c r="D23" s="272">
        <v>0</v>
      </c>
      <c r="E23" s="273">
        <f>D23/D$15*1000*D$14</f>
        <v>0</v>
      </c>
      <c r="F23" s="271">
        <v>0</v>
      </c>
      <c r="G23" s="273">
        <f t="shared" si="1"/>
        <v>0</v>
      </c>
      <c r="H23" s="274">
        <f>LARGE((C23,E23,G23),1)</f>
        <v>358.06451612903226</v>
      </c>
      <c r="I23" s="95">
        <v>32</v>
      </c>
    </row>
    <row r="24" spans="1:9">
      <c r="A24" s="303" t="s">
        <v>146</v>
      </c>
      <c r="B24" s="271">
        <v>33.700000000000003</v>
      </c>
      <c r="C24" s="273">
        <f t="shared" si="0"/>
        <v>326.12903225806457</v>
      </c>
      <c r="D24" s="272">
        <v>0</v>
      </c>
      <c r="E24" s="273">
        <v>0</v>
      </c>
      <c r="F24" s="271">
        <v>0</v>
      </c>
      <c r="G24" s="273">
        <f t="shared" si="1"/>
        <v>0</v>
      </c>
      <c r="H24" s="274">
        <f>LARGE((C24,E24,G24),1)</f>
        <v>326.12903225806457</v>
      </c>
      <c r="I24" s="95">
        <v>33</v>
      </c>
    </row>
  </sheetData>
  <conditionalFormatting sqref="A23">
    <cfRule type="duplicateValues" dxfId="17" priority="1"/>
  </conditionalFormatting>
  <conditionalFormatting sqref="A17:A22 A24">
    <cfRule type="duplicateValues" dxfId="16" priority="2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Ruler="0" workbookViewId="0">
      <selection activeCell="A33" sqref="A33"/>
    </sheetView>
  </sheetViews>
  <sheetFormatPr baseColWidth="10" defaultRowHeight="13" x14ac:dyDescent="0"/>
  <sheetData>
    <row r="1" spans="1:9">
      <c r="A1" s="373"/>
      <c r="B1" s="375"/>
      <c r="C1" s="375"/>
      <c r="D1" s="375"/>
      <c r="E1" s="375"/>
      <c r="F1" s="375"/>
      <c r="G1" s="375"/>
      <c r="H1" s="375"/>
      <c r="I1" s="220"/>
    </row>
    <row r="2" spans="1:9">
      <c r="A2" s="373"/>
      <c r="B2" s="375" t="s">
        <v>150</v>
      </c>
      <c r="C2" s="375"/>
      <c r="D2" s="375"/>
      <c r="E2" s="375"/>
      <c r="F2" s="375"/>
      <c r="G2" s="375"/>
      <c r="H2" s="375"/>
      <c r="I2" s="220"/>
    </row>
    <row r="3" spans="1:9">
      <c r="A3" s="373"/>
      <c r="B3" s="375"/>
      <c r="C3" s="375"/>
      <c r="D3" s="375"/>
      <c r="E3" s="375"/>
      <c r="F3" s="375"/>
      <c r="G3" s="375"/>
      <c r="H3" s="375"/>
      <c r="I3" s="220"/>
    </row>
    <row r="4" spans="1:9">
      <c r="A4" s="373"/>
      <c r="B4" s="375" t="s">
        <v>37</v>
      </c>
      <c r="C4" s="375"/>
      <c r="D4" s="375"/>
      <c r="E4" s="375"/>
      <c r="F4" s="375"/>
      <c r="G4" s="375"/>
      <c r="H4" s="375"/>
      <c r="I4" s="220"/>
    </row>
    <row r="5" spans="1:9">
      <c r="A5" s="373"/>
      <c r="B5" s="375"/>
      <c r="C5" s="375"/>
      <c r="D5" s="375"/>
      <c r="E5" s="375"/>
      <c r="F5" s="375"/>
      <c r="G5" s="375"/>
      <c r="H5" s="375"/>
      <c r="I5" s="220"/>
    </row>
    <row r="6" spans="1:9">
      <c r="A6" s="373"/>
      <c r="B6" s="376"/>
      <c r="C6" s="376"/>
      <c r="D6" s="375"/>
      <c r="E6" s="375"/>
      <c r="F6" s="375"/>
      <c r="G6" s="375"/>
      <c r="H6" s="375"/>
      <c r="I6" s="220"/>
    </row>
    <row r="7" spans="1:9">
      <c r="A7" s="373"/>
      <c r="B7" s="375"/>
      <c r="C7" s="375"/>
      <c r="D7" s="375"/>
      <c r="E7" s="375"/>
      <c r="F7" s="375"/>
      <c r="G7" s="375"/>
      <c r="H7" s="375"/>
      <c r="I7" s="220"/>
    </row>
    <row r="8" spans="1:9">
      <c r="A8" s="69" t="s">
        <v>12</v>
      </c>
      <c r="B8" s="222" t="s">
        <v>198</v>
      </c>
      <c r="C8" s="222"/>
      <c r="D8" s="222"/>
      <c r="E8" s="222"/>
      <c r="F8" s="223"/>
      <c r="G8" s="223"/>
      <c r="H8" s="223"/>
      <c r="I8" s="220"/>
    </row>
    <row r="9" spans="1:9">
      <c r="A9" s="69" t="s">
        <v>0</v>
      </c>
      <c r="B9" s="222" t="s">
        <v>199</v>
      </c>
      <c r="C9" s="222"/>
      <c r="D9" s="222"/>
      <c r="E9" s="222"/>
      <c r="F9" s="223"/>
      <c r="G9" s="223"/>
      <c r="H9" s="223"/>
      <c r="I9" s="220"/>
    </row>
    <row r="10" spans="1:9">
      <c r="A10" s="69" t="s">
        <v>14</v>
      </c>
      <c r="B10" s="377" t="s">
        <v>200</v>
      </c>
      <c r="C10" s="377"/>
      <c r="D10" s="226"/>
      <c r="E10" s="226"/>
      <c r="F10" s="227"/>
      <c r="G10" s="227"/>
      <c r="H10" s="227"/>
      <c r="I10" s="220"/>
    </row>
    <row r="11" spans="1:9">
      <c r="A11" s="69" t="s">
        <v>36</v>
      </c>
      <c r="B11" s="222" t="s">
        <v>44</v>
      </c>
      <c r="C11" s="226"/>
      <c r="D11" s="375"/>
      <c r="E11" s="375"/>
      <c r="F11" s="375"/>
      <c r="G11" s="375"/>
      <c r="H11" s="375"/>
      <c r="I11" s="220"/>
    </row>
    <row r="12" spans="1:9">
      <c r="A12" s="69" t="s">
        <v>17</v>
      </c>
      <c r="B12" s="373" t="s">
        <v>75</v>
      </c>
      <c r="C12" s="374"/>
      <c r="D12" s="374"/>
      <c r="E12" s="374"/>
      <c r="F12" s="374"/>
      <c r="G12" s="374"/>
      <c r="H12" s="374"/>
      <c r="I12" s="67"/>
    </row>
    <row r="13" spans="1:9">
      <c r="A13" s="373" t="s">
        <v>13</v>
      </c>
      <c r="B13" s="74" t="s">
        <v>2</v>
      </c>
      <c r="C13" s="75"/>
      <c r="D13" s="76" t="s">
        <v>18</v>
      </c>
      <c r="E13" s="75"/>
      <c r="F13" s="76" t="s">
        <v>1</v>
      </c>
      <c r="G13" s="75"/>
      <c r="H13" s="77"/>
      <c r="I13" s="78" t="s">
        <v>27</v>
      </c>
    </row>
    <row r="14" spans="1:9">
      <c r="A14" s="373" t="s">
        <v>16</v>
      </c>
      <c r="B14" s="79">
        <v>0</v>
      </c>
      <c r="C14" s="80"/>
      <c r="D14" s="228">
        <v>0</v>
      </c>
      <c r="E14" s="80"/>
      <c r="F14" s="81">
        <v>0.65</v>
      </c>
      <c r="G14" s="80"/>
      <c r="H14" s="82" t="s">
        <v>19</v>
      </c>
      <c r="I14" s="229" t="s">
        <v>28</v>
      </c>
    </row>
    <row r="15" spans="1:9">
      <c r="A15" s="373" t="s">
        <v>15</v>
      </c>
      <c r="B15" s="84">
        <v>1</v>
      </c>
      <c r="C15" s="85"/>
      <c r="D15" s="86">
        <v>1</v>
      </c>
      <c r="E15" s="85"/>
      <c r="F15" s="86">
        <v>90.6</v>
      </c>
      <c r="G15" s="85"/>
      <c r="H15" s="82" t="s">
        <v>20</v>
      </c>
      <c r="I15" s="229" t="s">
        <v>29</v>
      </c>
    </row>
    <row r="16" spans="1:9">
      <c r="A16" s="373"/>
      <c r="B16" s="330" t="s">
        <v>5</v>
      </c>
      <c r="C16" s="317" t="s">
        <v>4</v>
      </c>
      <c r="D16" s="330" t="s">
        <v>5</v>
      </c>
      <c r="E16" s="317" t="s">
        <v>4</v>
      </c>
      <c r="F16" s="317" t="s">
        <v>5</v>
      </c>
      <c r="G16" s="317" t="s">
        <v>4</v>
      </c>
      <c r="H16" s="82" t="s">
        <v>4</v>
      </c>
      <c r="I16" s="329">
        <v>62</v>
      </c>
    </row>
    <row r="17" spans="1:9">
      <c r="A17" s="347" t="s">
        <v>142</v>
      </c>
      <c r="B17" s="352">
        <v>0</v>
      </c>
      <c r="C17" s="353">
        <f t="shared" ref="C17:C33" si="0">B17/B$15*1000*B$14</f>
        <v>0</v>
      </c>
      <c r="D17" s="354">
        <v>0</v>
      </c>
      <c r="E17" s="351">
        <v>0</v>
      </c>
      <c r="F17" s="352">
        <v>75.599999999999994</v>
      </c>
      <c r="G17" s="351">
        <f t="shared" ref="G17:G33" si="1">F17/F$15*1000*F$14</f>
        <v>542.38410596026495</v>
      </c>
      <c r="H17" s="312">
        <f>LARGE((C17,E17,G17),1)</f>
        <v>542.38410596026495</v>
      </c>
      <c r="I17" s="355">
        <v>6</v>
      </c>
    </row>
    <row r="18" spans="1:9">
      <c r="A18" s="206" t="s">
        <v>50</v>
      </c>
      <c r="B18" s="345">
        <v>0</v>
      </c>
      <c r="C18" s="145">
        <f t="shared" si="0"/>
        <v>0</v>
      </c>
      <c r="D18" s="345">
        <v>0</v>
      </c>
      <c r="E18" s="316">
        <v>0</v>
      </c>
      <c r="F18" s="321">
        <v>67.8</v>
      </c>
      <c r="G18" s="318">
        <f t="shared" si="1"/>
        <v>486.42384105960275</v>
      </c>
      <c r="H18" s="324">
        <f>LARGE((C18,E18,G18),1)</f>
        <v>486.42384105960275</v>
      </c>
      <c r="I18" s="335">
        <v>9</v>
      </c>
    </row>
    <row r="19" spans="1:9">
      <c r="A19" s="206" t="s">
        <v>105</v>
      </c>
      <c r="B19" s="345">
        <v>0</v>
      </c>
      <c r="C19" s="145">
        <f t="shared" si="0"/>
        <v>0</v>
      </c>
      <c r="D19" s="345">
        <v>0</v>
      </c>
      <c r="E19" s="316">
        <v>0</v>
      </c>
      <c r="F19" s="321">
        <v>66.599999999999994</v>
      </c>
      <c r="G19" s="318">
        <f t="shared" si="1"/>
        <v>477.81456953642385</v>
      </c>
      <c r="H19" s="324">
        <f>LARGE((C19,E19,G19),1)</f>
        <v>477.81456953642385</v>
      </c>
      <c r="I19" s="335">
        <v>11</v>
      </c>
    </row>
    <row r="20" spans="1:9">
      <c r="A20" s="206" t="s">
        <v>107</v>
      </c>
      <c r="B20" s="345">
        <v>0</v>
      </c>
      <c r="C20" s="145">
        <f t="shared" si="0"/>
        <v>0</v>
      </c>
      <c r="D20" s="345">
        <v>0</v>
      </c>
      <c r="E20" s="316">
        <v>0</v>
      </c>
      <c r="F20" s="321">
        <v>64</v>
      </c>
      <c r="G20" s="318">
        <f t="shared" si="1"/>
        <v>459.1611479028698</v>
      </c>
      <c r="H20" s="324">
        <f>LARGE((C20,E20,G20),1)</f>
        <v>459.1611479028698</v>
      </c>
      <c r="I20" s="335">
        <v>14</v>
      </c>
    </row>
    <row r="21" spans="1:9">
      <c r="A21" s="202" t="s">
        <v>51</v>
      </c>
      <c r="B21" s="345">
        <v>0</v>
      </c>
      <c r="C21" s="145">
        <f t="shared" si="0"/>
        <v>0</v>
      </c>
      <c r="D21" s="345">
        <v>0</v>
      </c>
      <c r="E21" s="316">
        <v>0</v>
      </c>
      <c r="F21" s="321">
        <v>62.6</v>
      </c>
      <c r="G21" s="318">
        <f t="shared" si="1"/>
        <v>449.11699779249454</v>
      </c>
      <c r="H21" s="324">
        <f>LARGE((C21,E21,G21),1)</f>
        <v>449.11699779249454</v>
      </c>
      <c r="I21" s="335">
        <v>16</v>
      </c>
    </row>
    <row r="22" spans="1:9">
      <c r="A22" s="348" t="s">
        <v>128</v>
      </c>
      <c r="B22" s="345">
        <v>0</v>
      </c>
      <c r="C22" s="145">
        <f t="shared" si="0"/>
        <v>0</v>
      </c>
      <c r="D22" s="345">
        <v>0</v>
      </c>
      <c r="E22" s="316">
        <v>0</v>
      </c>
      <c r="F22" s="345">
        <v>59.2</v>
      </c>
      <c r="G22" s="316">
        <f t="shared" si="1"/>
        <v>424.72406181015464</v>
      </c>
      <c r="H22" s="324">
        <f>LARGE((C22,E22,G22),1)</f>
        <v>424.72406181015464</v>
      </c>
      <c r="I22" s="323">
        <v>19</v>
      </c>
    </row>
    <row r="23" spans="1:9">
      <c r="A23" s="349" t="s">
        <v>112</v>
      </c>
      <c r="B23" s="345">
        <v>0</v>
      </c>
      <c r="C23" s="145">
        <f t="shared" si="0"/>
        <v>0</v>
      </c>
      <c r="D23" s="345">
        <v>0</v>
      </c>
      <c r="E23" s="316">
        <v>0</v>
      </c>
      <c r="F23" s="345">
        <v>58.4</v>
      </c>
      <c r="G23" s="316">
        <f t="shared" si="1"/>
        <v>418.98454746136872</v>
      </c>
      <c r="H23" s="324">
        <f>LARGE((C23,E23,G23),1)</f>
        <v>418.98454746136872</v>
      </c>
      <c r="I23" s="323">
        <v>22</v>
      </c>
    </row>
    <row r="24" spans="1:9">
      <c r="A24" s="349" t="s">
        <v>126</v>
      </c>
      <c r="B24" s="345">
        <v>0</v>
      </c>
      <c r="C24" s="145">
        <f t="shared" si="0"/>
        <v>0</v>
      </c>
      <c r="D24" s="345">
        <v>0</v>
      </c>
      <c r="E24" s="316">
        <v>0</v>
      </c>
      <c r="F24" s="345">
        <v>57.2</v>
      </c>
      <c r="G24" s="316">
        <f t="shared" si="1"/>
        <v>410.37527593818993</v>
      </c>
      <c r="H24" s="324">
        <f>LARGE((C24,E24,G24),1)</f>
        <v>410.37527593818993</v>
      </c>
      <c r="I24" s="323">
        <v>25</v>
      </c>
    </row>
    <row r="25" spans="1:9">
      <c r="A25" s="349" t="s">
        <v>116</v>
      </c>
      <c r="B25" s="345">
        <v>0</v>
      </c>
      <c r="C25" s="145">
        <f t="shared" si="0"/>
        <v>0</v>
      </c>
      <c r="D25" s="345">
        <v>0</v>
      </c>
      <c r="E25" s="316">
        <v>0</v>
      </c>
      <c r="F25" s="345">
        <v>56</v>
      </c>
      <c r="G25" s="316">
        <f t="shared" si="1"/>
        <v>401.76600441501108</v>
      </c>
      <c r="H25" s="324">
        <f>LARGE((C25,E25,G25),1)</f>
        <v>401.76600441501108</v>
      </c>
      <c r="I25" s="323">
        <v>26</v>
      </c>
    </row>
    <row r="26" spans="1:9">
      <c r="A26" s="350" t="s">
        <v>49</v>
      </c>
      <c r="B26" s="345">
        <v>0</v>
      </c>
      <c r="C26" s="145">
        <f t="shared" si="0"/>
        <v>0</v>
      </c>
      <c r="D26" s="345">
        <v>0</v>
      </c>
      <c r="E26" s="316">
        <v>0</v>
      </c>
      <c r="F26" s="345">
        <v>52.2</v>
      </c>
      <c r="G26" s="316">
        <f t="shared" si="1"/>
        <v>374.50331125827825</v>
      </c>
      <c r="H26" s="324">
        <f>LARGE((C26,E26,G26),1)</f>
        <v>374.50331125827825</v>
      </c>
      <c r="I26" s="323">
        <v>32</v>
      </c>
    </row>
    <row r="27" spans="1:9">
      <c r="A27" s="349" t="s">
        <v>118</v>
      </c>
      <c r="B27" s="345">
        <v>0</v>
      </c>
      <c r="C27" s="145">
        <f t="shared" si="0"/>
        <v>0</v>
      </c>
      <c r="D27" s="345">
        <v>0</v>
      </c>
      <c r="E27" s="316">
        <v>0</v>
      </c>
      <c r="F27" s="345">
        <v>49.2</v>
      </c>
      <c r="G27" s="316">
        <f t="shared" si="1"/>
        <v>352.98013245033121</v>
      </c>
      <c r="H27" s="324">
        <f>LARGE((C27,E27,G27),1)</f>
        <v>352.98013245033121</v>
      </c>
      <c r="I27" s="323">
        <v>36</v>
      </c>
    </row>
    <row r="28" spans="1:9">
      <c r="A28" s="206" t="s">
        <v>114</v>
      </c>
      <c r="B28" s="345">
        <v>0</v>
      </c>
      <c r="C28" s="145">
        <f t="shared" si="0"/>
        <v>0</v>
      </c>
      <c r="D28" s="345">
        <v>0</v>
      </c>
      <c r="E28" s="316">
        <v>0</v>
      </c>
      <c r="F28" s="345">
        <v>46.6</v>
      </c>
      <c r="G28" s="316">
        <f t="shared" si="1"/>
        <v>334.32671081677711</v>
      </c>
      <c r="H28" s="324">
        <f>LARGE((C28,E28,G28),1)</f>
        <v>334.32671081677711</v>
      </c>
      <c r="I28" s="323">
        <v>42</v>
      </c>
    </row>
    <row r="29" spans="1:9">
      <c r="A29" s="347" t="s">
        <v>92</v>
      </c>
      <c r="B29" s="345">
        <v>0</v>
      </c>
      <c r="C29" s="145">
        <f t="shared" si="0"/>
        <v>0</v>
      </c>
      <c r="D29" s="345">
        <v>0</v>
      </c>
      <c r="E29" s="316">
        <v>0</v>
      </c>
      <c r="F29" s="321">
        <v>44.4</v>
      </c>
      <c r="G29" s="318">
        <f t="shared" si="1"/>
        <v>318.54304635761588</v>
      </c>
      <c r="H29" s="324">
        <f>LARGE((C29,E29,G29),1)</f>
        <v>318.54304635761588</v>
      </c>
      <c r="I29" s="335">
        <v>47</v>
      </c>
    </row>
    <row r="30" spans="1:9">
      <c r="A30" s="206" t="s">
        <v>103</v>
      </c>
      <c r="B30" s="345">
        <v>0</v>
      </c>
      <c r="C30" s="145">
        <f t="shared" si="0"/>
        <v>0</v>
      </c>
      <c r="D30" s="345">
        <v>0</v>
      </c>
      <c r="E30" s="316">
        <v>0</v>
      </c>
      <c r="F30" s="321">
        <v>42.2</v>
      </c>
      <c r="G30" s="318">
        <f t="shared" si="1"/>
        <v>302.75938189845476</v>
      </c>
      <c r="H30" s="324">
        <f>LARGE((C30,E30,G30),1)</f>
        <v>302.75938189845476</v>
      </c>
      <c r="I30" s="335">
        <v>48</v>
      </c>
    </row>
    <row r="31" spans="1:9">
      <c r="A31" s="349" t="s">
        <v>109</v>
      </c>
      <c r="B31" s="345">
        <v>0</v>
      </c>
      <c r="C31" s="145">
        <f t="shared" si="0"/>
        <v>0</v>
      </c>
      <c r="D31" s="345">
        <v>0</v>
      </c>
      <c r="E31" s="316">
        <v>0</v>
      </c>
      <c r="F31" s="345">
        <v>38.799999999999997</v>
      </c>
      <c r="G31" s="316">
        <f t="shared" si="1"/>
        <v>278.3664459161148</v>
      </c>
      <c r="H31" s="324">
        <f>LARGE((C31,E31,G31),1)</f>
        <v>278.3664459161148</v>
      </c>
      <c r="I31" s="323">
        <v>53</v>
      </c>
    </row>
    <row r="32" spans="1:9">
      <c r="A32" s="348" t="s">
        <v>125</v>
      </c>
      <c r="B32" s="345">
        <v>0</v>
      </c>
      <c r="C32" s="145">
        <f t="shared" si="0"/>
        <v>0</v>
      </c>
      <c r="D32" s="345">
        <v>0</v>
      </c>
      <c r="E32" s="316">
        <v>0</v>
      </c>
      <c r="F32" s="345">
        <v>38.200000000000003</v>
      </c>
      <c r="G32" s="316">
        <f t="shared" si="1"/>
        <v>274.0618101545254</v>
      </c>
      <c r="H32" s="324">
        <f>LARGE((C32,E32,G32),1)</f>
        <v>274.0618101545254</v>
      </c>
      <c r="I32" s="323">
        <v>54</v>
      </c>
    </row>
    <row r="33" spans="1:9">
      <c r="A33" s="349" t="s">
        <v>110</v>
      </c>
      <c r="B33" s="346">
        <v>0</v>
      </c>
      <c r="C33" s="336">
        <f t="shared" si="0"/>
        <v>0</v>
      </c>
      <c r="D33" s="346">
        <v>0</v>
      </c>
      <c r="E33" s="338">
        <v>0</v>
      </c>
      <c r="F33" s="346">
        <v>16</v>
      </c>
      <c r="G33" s="338">
        <f t="shared" si="1"/>
        <v>114.79028697571745</v>
      </c>
      <c r="H33" s="325">
        <f>LARGE((C33,E33,G33),1)</f>
        <v>114.79028697571745</v>
      </c>
      <c r="I33" s="322">
        <v>59</v>
      </c>
    </row>
  </sheetData>
  <conditionalFormatting sqref="A17">
    <cfRule type="duplicateValues" dxfId="15" priority="6"/>
  </conditionalFormatting>
  <conditionalFormatting sqref="A22:A26">
    <cfRule type="duplicateValues" dxfId="14" priority="7"/>
  </conditionalFormatting>
  <conditionalFormatting sqref="A30">
    <cfRule type="duplicateValues" dxfId="13" priority="3"/>
  </conditionalFormatting>
  <conditionalFormatting sqref="A28">
    <cfRule type="duplicateValues" dxfId="12" priority="2"/>
  </conditionalFormatting>
  <conditionalFormatting sqref="A20">
    <cfRule type="duplicateValues" dxfId="11" priority="1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showRuler="0" topLeftCell="A52" workbookViewId="0">
      <selection activeCell="F79" sqref="F79"/>
    </sheetView>
  </sheetViews>
  <sheetFormatPr baseColWidth="10" defaultColWidth="10.7109375" defaultRowHeight="11" x14ac:dyDescent="0"/>
  <cols>
    <col min="1" max="2" width="10.7109375" style="13" customWidth="1"/>
    <col min="3" max="3" width="18.140625" style="13" customWidth="1"/>
    <col min="4" max="4" width="5.28515625" style="13" customWidth="1"/>
    <col min="5" max="22" width="4.85546875" style="60" customWidth="1"/>
    <col min="23" max="23" width="4.7109375" style="60" customWidth="1"/>
    <col min="24" max="16384" width="10.7109375" style="60"/>
  </cols>
  <sheetData>
    <row r="1" spans="1:24" s="50" customFormat="1" ht="33.75" customHeight="1" thickBot="1">
      <c r="A1" s="47"/>
      <c r="B1" s="47"/>
      <c r="C1" s="47"/>
      <c r="D1" s="47"/>
      <c r="E1" s="48">
        <v>2016</v>
      </c>
      <c r="F1" s="49"/>
      <c r="G1" s="125">
        <v>2017</v>
      </c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4" s="50" customFormat="1" ht="38" customHeight="1" thickBot="1">
      <c r="A2" s="51"/>
      <c r="B2" s="51"/>
      <c r="C2" s="52"/>
      <c r="D2" s="52"/>
      <c r="E2" s="301" t="s">
        <v>42</v>
      </c>
      <c r="F2" s="298" t="s">
        <v>42</v>
      </c>
      <c r="G2" s="299" t="s">
        <v>139</v>
      </c>
      <c r="H2" s="299" t="s">
        <v>139</v>
      </c>
      <c r="I2" s="299" t="s">
        <v>42</v>
      </c>
      <c r="J2" s="299" t="s">
        <v>42</v>
      </c>
      <c r="K2" s="300" t="s">
        <v>184</v>
      </c>
      <c r="L2" s="300" t="s">
        <v>184</v>
      </c>
      <c r="M2" s="299" t="s">
        <v>183</v>
      </c>
      <c r="N2" s="300" t="s">
        <v>184</v>
      </c>
      <c r="O2" s="300" t="s">
        <v>184</v>
      </c>
      <c r="P2" s="299" t="s">
        <v>183</v>
      </c>
      <c r="Q2" s="300" t="s">
        <v>184</v>
      </c>
      <c r="R2" s="300" t="s">
        <v>42</v>
      </c>
      <c r="S2" s="300" t="s">
        <v>42</v>
      </c>
      <c r="T2" s="302" t="s">
        <v>195</v>
      </c>
      <c r="U2" s="300" t="s">
        <v>198</v>
      </c>
      <c r="V2" s="300" t="s">
        <v>198</v>
      </c>
      <c r="W2" s="300" t="s">
        <v>198</v>
      </c>
      <c r="X2" s="40"/>
    </row>
    <row r="3" spans="1:24" s="56" customFormat="1" ht="30.75" customHeight="1">
      <c r="A3" s="53"/>
      <c r="B3" s="54"/>
      <c r="C3" s="54" t="s">
        <v>25</v>
      </c>
      <c r="D3" s="55"/>
      <c r="E3" s="281" t="s">
        <v>43</v>
      </c>
      <c r="F3" s="282" t="s">
        <v>78</v>
      </c>
      <c r="G3" s="112" t="s">
        <v>138</v>
      </c>
      <c r="H3" s="112" t="s">
        <v>138</v>
      </c>
      <c r="I3" s="112" t="s">
        <v>136</v>
      </c>
      <c r="J3" s="112" t="s">
        <v>136</v>
      </c>
      <c r="K3" s="112" t="s">
        <v>152</v>
      </c>
      <c r="L3" s="112" t="s">
        <v>152</v>
      </c>
      <c r="M3" s="112" t="s">
        <v>136</v>
      </c>
      <c r="N3" s="112" t="s">
        <v>174</v>
      </c>
      <c r="O3" s="269" t="s">
        <v>174</v>
      </c>
      <c r="P3" s="269" t="s">
        <v>176</v>
      </c>
      <c r="Q3" s="112" t="s">
        <v>136</v>
      </c>
      <c r="R3" s="112" t="s">
        <v>189</v>
      </c>
      <c r="S3" s="112" t="s">
        <v>189</v>
      </c>
      <c r="T3" s="112" t="s">
        <v>196</v>
      </c>
      <c r="U3" s="112" t="s">
        <v>201</v>
      </c>
      <c r="V3" s="112" t="s">
        <v>201</v>
      </c>
      <c r="W3" s="112" t="s">
        <v>201</v>
      </c>
      <c r="X3" s="112"/>
    </row>
    <row r="4" spans="1:24">
      <c r="A4" s="57"/>
      <c r="B4" s="58"/>
      <c r="C4" s="59"/>
      <c r="D4" s="59"/>
      <c r="E4" s="290">
        <v>41237</v>
      </c>
      <c r="F4" s="291">
        <v>41288</v>
      </c>
      <c r="G4" s="292" t="s">
        <v>88</v>
      </c>
      <c r="H4" s="292" t="s">
        <v>89</v>
      </c>
      <c r="I4" s="292" t="s">
        <v>143</v>
      </c>
      <c r="J4" s="292" t="s">
        <v>145</v>
      </c>
      <c r="K4" s="292" t="s">
        <v>177</v>
      </c>
      <c r="L4" s="292" t="s">
        <v>178</v>
      </c>
      <c r="M4" s="292" t="s">
        <v>180</v>
      </c>
      <c r="N4" s="292" t="s">
        <v>181</v>
      </c>
      <c r="O4" s="293" t="s">
        <v>180</v>
      </c>
      <c r="P4" s="293" t="s">
        <v>182</v>
      </c>
      <c r="Q4" s="292" t="s">
        <v>187</v>
      </c>
      <c r="R4" s="292" t="s">
        <v>192</v>
      </c>
      <c r="S4" s="292" t="s">
        <v>194</v>
      </c>
      <c r="T4" s="292" t="s">
        <v>197</v>
      </c>
      <c r="U4" s="292" t="s">
        <v>202</v>
      </c>
      <c r="V4" s="292" t="s">
        <v>203</v>
      </c>
      <c r="W4" s="292" t="s">
        <v>205</v>
      </c>
      <c r="X4" s="45"/>
    </row>
    <row r="5" spans="1:24" ht="12" thickBot="1">
      <c r="A5" s="57"/>
      <c r="B5" s="58"/>
      <c r="C5" s="59"/>
      <c r="D5" s="59"/>
      <c r="E5" s="294" t="s">
        <v>44</v>
      </c>
      <c r="F5" s="295" t="s">
        <v>44</v>
      </c>
      <c r="G5" s="296" t="s">
        <v>44</v>
      </c>
      <c r="H5" s="296" t="s">
        <v>44</v>
      </c>
      <c r="I5" s="296" t="s">
        <v>44</v>
      </c>
      <c r="J5" s="296" t="s">
        <v>144</v>
      </c>
      <c r="K5" s="296" t="s">
        <v>179</v>
      </c>
      <c r="L5" s="296" t="s">
        <v>44</v>
      </c>
      <c r="M5" s="296" t="s">
        <v>44</v>
      </c>
      <c r="N5" s="296" t="s">
        <v>44</v>
      </c>
      <c r="O5" s="297" t="s">
        <v>144</v>
      </c>
      <c r="P5" s="297" t="s">
        <v>44</v>
      </c>
      <c r="Q5" s="296" t="s">
        <v>44</v>
      </c>
      <c r="R5" s="296" t="s">
        <v>144</v>
      </c>
      <c r="S5" s="296" t="s">
        <v>44</v>
      </c>
      <c r="T5" s="296" t="s">
        <v>44</v>
      </c>
      <c r="U5" s="296" t="s">
        <v>44</v>
      </c>
      <c r="V5" s="296" t="s">
        <v>179</v>
      </c>
      <c r="W5" s="296" t="s">
        <v>144</v>
      </c>
      <c r="X5" s="46"/>
    </row>
    <row r="6" spans="1:24">
      <c r="A6" s="57"/>
      <c r="B6" s="58"/>
      <c r="C6" s="59"/>
      <c r="D6" s="61"/>
      <c r="E6" s="138" t="s">
        <v>26</v>
      </c>
      <c r="F6" s="139" t="s">
        <v>26</v>
      </c>
      <c r="G6" s="139" t="s">
        <v>26</v>
      </c>
      <c r="H6" s="139" t="s">
        <v>26</v>
      </c>
      <c r="I6" s="139" t="s">
        <v>26</v>
      </c>
      <c r="J6" s="139" t="s">
        <v>26</v>
      </c>
      <c r="K6" s="139" t="s">
        <v>26</v>
      </c>
      <c r="L6" s="139" t="s">
        <v>26</v>
      </c>
      <c r="M6" s="139" t="s">
        <v>26</v>
      </c>
      <c r="N6" s="139" t="s">
        <v>26</v>
      </c>
      <c r="O6" s="139" t="s">
        <v>26</v>
      </c>
      <c r="P6" s="139" t="s">
        <v>26</v>
      </c>
      <c r="Q6" s="139" t="s">
        <v>26</v>
      </c>
      <c r="R6" s="139" t="s">
        <v>26</v>
      </c>
      <c r="S6" s="139" t="s">
        <v>26</v>
      </c>
      <c r="T6" s="139" t="s">
        <v>26</v>
      </c>
      <c r="U6" s="139" t="s">
        <v>26</v>
      </c>
      <c r="V6" s="139" t="s">
        <v>26</v>
      </c>
      <c r="W6" s="138" t="s">
        <v>26</v>
      </c>
      <c r="X6" s="139"/>
    </row>
    <row r="7" spans="1:24" s="65" customFormat="1">
      <c r="A7" s="62" t="s">
        <v>40</v>
      </c>
      <c r="B7" s="63" t="s">
        <v>39</v>
      </c>
      <c r="C7" s="61" t="s">
        <v>11</v>
      </c>
      <c r="D7" s="64" t="s">
        <v>31</v>
      </c>
      <c r="E7" s="128">
        <v>66</v>
      </c>
      <c r="F7" s="128">
        <f>'CDN SS JAN 15'!I16</f>
        <v>60</v>
      </c>
      <c r="G7" s="128">
        <f>'MUSKOKA TT SS JAN 21'!I16</f>
        <v>39</v>
      </c>
      <c r="H7" s="128">
        <f>'MUSKOKA TT SS JAN 22'!I16</f>
        <v>36</v>
      </c>
      <c r="I7" s="128">
        <f>'COT SS MSLM JAN 28'!I16</f>
        <v>50</v>
      </c>
      <c r="J7" s="128">
        <f>'COT HP MSLM JAN 29'!I16</f>
        <v>28</v>
      </c>
      <c r="K7" s="128">
        <f>'Noram Aspen Feb 18 BA'!I16</f>
        <v>43</v>
      </c>
      <c r="L7" s="128">
        <f>'Noram Aspen Feb 16 SS'!I16</f>
        <v>95</v>
      </c>
      <c r="M7" s="128">
        <f>'TT Provincials SS Feb 26'!I16</f>
        <v>0</v>
      </c>
      <c r="N7" s="128">
        <f>'Noram SS COP SUN 26'!I16</f>
        <v>52</v>
      </c>
      <c r="O7" s="128">
        <f>'Noram HP COP Fri 24'!I16</f>
        <v>32</v>
      </c>
      <c r="P7" s="128">
        <f>'TT Provincials SS Feb 26'!I16</f>
        <v>0</v>
      </c>
      <c r="Q7" s="128">
        <f>'MSLM NORAM MAR 4 SS'!I16</f>
        <v>37</v>
      </c>
      <c r="R7" s="128">
        <f>'COT HP Stoneham Mar 17'!I16</f>
        <v>21</v>
      </c>
      <c r="S7" s="128">
        <f>'COT SS MARCH 19'!I16</f>
        <v>61</v>
      </c>
      <c r="T7" s="128">
        <f>'StepUp Le Relais'!I16</f>
        <v>38</v>
      </c>
      <c r="U7" s="128">
        <f>'SS JR NATS WHISTHLER APRIL 7'!I16</f>
        <v>62</v>
      </c>
      <c r="V7" s="128">
        <f>'JR NATS BA WHISTHLER APRIL 8'!I16</f>
        <v>62</v>
      </c>
      <c r="W7" s="128">
        <f>'JR NATS HP WHISTHLER APRIL 9'!I16</f>
        <v>40</v>
      </c>
      <c r="X7" s="128"/>
    </row>
    <row r="8" spans="1:24" ht="15" customHeight="1">
      <c r="A8" s="278" t="s">
        <v>60</v>
      </c>
      <c r="B8" s="278" t="s">
        <v>69</v>
      </c>
      <c r="C8" s="183" t="s">
        <v>52</v>
      </c>
      <c r="D8" s="284">
        <f>IF(ISNA(VLOOKUP($C8,'RPA Caclulations'!$C$6:$K$75,3,FALSE))=TRUE,"0",VLOOKUP($C8,'RPA Caclulations'!$C$6:$K$75,3,FALSE))</f>
        <v>1</v>
      </c>
      <c r="E8" s="35">
        <f>IF(ISNA(VLOOKUP($C8,'COT Yukon Nov 25'!$A$17:$I$37,9,FALSE))=TRUE,"0",VLOOKUP($C8,'COT Yukon Nov 25'!$A$17:$I$37,9,FALSE))</f>
        <v>21</v>
      </c>
      <c r="F8" s="35">
        <f>IF(ISNA(VLOOKUP($C8,'CDN SS JAN 15'!$A$17:$I$31,9,FALSE))=TRUE,"0",VLOOKUP($C8,'CDN SS JAN 15'!$A$17:$I$31,9,FALSE))</f>
        <v>3</v>
      </c>
      <c r="G8" s="36">
        <f>IF(ISNA(VLOOKUP($C8,'MUSKOKA TT SS JAN 21'!$A$17:$I$32,9,FALSE))=TRUE,0,VLOOKUP($C8,'MUSKOKA TT SS JAN 21'!$A$17:$I$32,9,FALSE))</f>
        <v>0</v>
      </c>
      <c r="H8" s="36">
        <f>IF(ISNA(VLOOKUP($C8,'MUSKOKA TT SS JAN 22'!$A$17:$I$58,9,FALSE))=TRUE,0,VLOOKUP($C8,'MUSKOKA TT SS JAN 22'!$A$17:$I$58,9,FALSE))</f>
        <v>0</v>
      </c>
      <c r="I8" s="36">
        <f>IF(ISNA(VLOOKUP($C8,'COT SS MSLM JAN 28'!$A$17:$I$72,9,FALSE))=TRUE,0,VLOOKUP($C8,'COT SS MSLM JAN 28'!$A$17:$I$72,9,FALSE))</f>
        <v>2</v>
      </c>
      <c r="J8" s="36">
        <f>IF(ISNA(VLOOKUP($C8,'COT HP MSLM JAN 29'!$A$17:$I$74,9,FALSE))=TRUE,0,VLOOKUP($C8,'COT HP MSLM JAN 29'!$A$17:$I$74,9,FALSE))</f>
        <v>4</v>
      </c>
      <c r="K8" s="36">
        <f>IF(ISNA(VLOOKUP($C8,'Noram Aspen Feb 18 BA'!$A$17:$I$17,9,FALSE))=TRUE,0,VLOOKUP($C8,'Noram Aspen Feb 18 BA'!$A$17:$I$17,9,FALSE))</f>
        <v>0</v>
      </c>
      <c r="L8" s="36">
        <f>IF(ISNA(VLOOKUP($C8,'Noram Aspen Feb 16 SS'!$A$17:$I$23,9,FALSE))=TRUE,0,VLOOKUP($C8,'Noram Aspen Feb 16 SS'!$A$17:$I$23,9,FALSE))</f>
        <v>0</v>
      </c>
      <c r="M8" s="36">
        <f>IF(ISNA(VLOOKUP($C8,'SS Provincals MSLM Feb 24'!$A$17:$I$58,9,FALSE))=TRUE,0,VLOOKUP($C8,'SS Provincals MSLM Feb 24'!$A$17:$I$58,9,FALSE))</f>
        <v>0</v>
      </c>
      <c r="N8" s="36">
        <f>IF(ISNA(VLOOKUP($C8,'Noram SS COP SUN 26'!$A$17:$I$22,9,FALSE))=TRUE,0,VLOOKUP($C8,'Noram SS COP SUN 26'!$A$17:$I$22,9,FALSE))</f>
        <v>26</v>
      </c>
      <c r="O8" s="36">
        <f>IF(ISNA(VLOOKUP($C8,'Noram HP COP Fri 24'!$A$17:$I$35,9,FALSE))=TRUE,0,VLOOKUP($C8,'Noram HP COP Fri 24'!$A$17:$I$35,9,FALSE))</f>
        <v>0</v>
      </c>
      <c r="P8" s="36">
        <f>IF(ISNA(VLOOKUP($C8,'TT Provincials SS Feb 26'!$A$17:$I$87,9,FALSE))=TRUE,0,VLOOKUP($C8,'TT Provincials SS Feb 26'!$A$17:$I$87,9,FALSE))</f>
        <v>0</v>
      </c>
      <c r="Q8" s="36">
        <f>IF(ISNA(VLOOKUP($C8,'MSLM NORAM MAR 4 SS'!$A$17:$I$45,9,FALSE))=TRUE,0,VLOOKUP($C8,'MSLM NORAM MAR 4 SS'!$A$17:$I$45,9,FALSE))</f>
        <v>7</v>
      </c>
      <c r="R8" s="36">
        <f>IF(ISNA(VLOOKUP($C8,'COT HP Stoneham Mar 17'!$A$17:$I$35,9,FALSE))=TRUE,0,VLOOKUP($C8,'COT HP Stoneham Mar 17'!$A$17:$I$35,9,FALSE))</f>
        <v>0</v>
      </c>
      <c r="S8" s="35">
        <f>IF(ISNA(VLOOKUP($C8,'COT SS MARCH 19'!$A$17:$I$49,9,FALSE))=TRUE,0,VLOOKUP($C8,'COT SS MARCH 19'!$A$17:$I$49,9,FALSE))</f>
        <v>3</v>
      </c>
      <c r="T8" s="35">
        <f>IF(ISNA(VLOOKUP($C8,'StepUp Le Relais'!$A$17:$I$49,9,FALSE))=TRUE,0,VLOOKUP($C8,'StepUp Le Relais'!$A$17:$I$49,9,FALSE))</f>
        <v>3</v>
      </c>
      <c r="U8" s="35">
        <f>IF(ISNA(VLOOKUP($C8,'SS JR NATS WHISTHLER APRIL 7'!$A$17:$I$49,9,FALSE))=TRUE,0,VLOOKUP($C8,'SS JR NATS WHISTHLER APRIL 7'!$A$17:$I$49,9,FALSE))</f>
        <v>0</v>
      </c>
      <c r="V8" s="35">
        <f>IF(ISNA(VLOOKUP($C8,'JR NATS BA WHISTHLER APRIL 8'!$A$17:$I$49,9,FALSE))=TRUE,0,VLOOKUP($C8,'JR NATS BA WHISTHLER APRIL 8'!$A$17:$I$49,9,FALSE))</f>
        <v>0</v>
      </c>
      <c r="W8" s="35">
        <f>IF(ISNA(VLOOKUP($C8,'JR NATS HP WHISTHLER APRIL 9'!$A$17:$I$49,9,FALSE))=TRUE,0,VLOOKUP($C8,'JR NATS HP WHISTHLER APRIL 9'!$A$17:$I$49,9,FALSE))</f>
        <v>0</v>
      </c>
      <c r="X8" s="35"/>
    </row>
    <row r="9" spans="1:24" ht="15" customHeight="1">
      <c r="A9" s="278" t="s">
        <v>60</v>
      </c>
      <c r="B9" s="278" t="s">
        <v>69</v>
      </c>
      <c r="C9" s="202" t="s">
        <v>59</v>
      </c>
      <c r="D9" s="284">
        <f>IF(ISNA(VLOOKUP($C9,'RPA Caclulations'!$C$6:$K$75,3,FALSE))=TRUE,"0",VLOOKUP($C9,'RPA Caclulations'!$C$6:$K$75,3,FALSE))</f>
        <v>2</v>
      </c>
      <c r="E9" s="35">
        <f>IF(ISNA(VLOOKUP($C9,'COT Yukon Nov 25'!$A$17:$I$37,9,FALSE))=TRUE,"0",VLOOKUP($C9,'COT Yukon Nov 25'!$A$17:$I$37,9,FALSE))</f>
        <v>57</v>
      </c>
      <c r="F9" s="35">
        <f>IF(ISNA(VLOOKUP($C9,'CDN SS JAN 15'!$A$17:$I$31,9,FALSE))=TRUE,"0",VLOOKUP($C9,'CDN SS JAN 15'!$A$17:$I$31,9,FALSE))</f>
        <v>5</v>
      </c>
      <c r="G9" s="36">
        <f>IF(ISNA(VLOOKUP($C9,'MUSKOKA TT SS JAN 21'!$A$17:$I$32,9,FALSE))=TRUE,0,VLOOKUP($C9,'MUSKOKA TT SS JAN 21'!$A$17:$I$32,9,FALSE))</f>
        <v>0</v>
      </c>
      <c r="H9" s="36">
        <f>IF(ISNA(VLOOKUP($C9,'MUSKOKA TT SS JAN 22'!$A$17:$I$58,9,FALSE))=TRUE,0,VLOOKUP($C9,'MUSKOKA TT SS JAN 22'!$A$17:$I$58,9,FALSE))</f>
        <v>0</v>
      </c>
      <c r="I9" s="36">
        <f>IF(ISNA(VLOOKUP($C9,'COT SS MSLM JAN 28'!$A$17:$I$72,9,FALSE))=TRUE,0,VLOOKUP($C9,'COT SS MSLM JAN 28'!$A$17:$I$72,9,FALSE))</f>
        <v>1</v>
      </c>
      <c r="J9" s="36">
        <f>IF(ISNA(VLOOKUP($C9,'COT HP MSLM JAN 29'!$A$17:$I$74,9,FALSE))=TRUE,0,VLOOKUP($C9,'COT HP MSLM JAN 29'!$A$17:$I$74,9,FALSE))</f>
        <v>2</v>
      </c>
      <c r="K9" s="36">
        <f>IF(ISNA(VLOOKUP($C9,'Noram Aspen Feb 18 BA'!$A$17:$I$17,9,FALSE))=TRUE,0,VLOOKUP($C9,'Noram Aspen Feb 18 BA'!$A$17:$I$17,9,FALSE))</f>
        <v>0</v>
      </c>
      <c r="L9" s="36">
        <f>IF(ISNA(VLOOKUP($C9,'Noram Aspen Feb 16 SS'!$A$17:$I$23,9,FALSE))=TRUE,0,VLOOKUP($C9,'Noram Aspen Feb 16 SS'!$A$17:$I$23,9,FALSE))</f>
        <v>64</v>
      </c>
      <c r="M9" s="36">
        <f>IF(ISNA(VLOOKUP($C9,'SS Provincals MSLM Feb 24'!$A$17:$I$58,9,FALSE))=TRUE,0,VLOOKUP($C9,'SS Provincals MSLM Feb 24'!$A$17:$I$58,9,FALSE))</f>
        <v>0</v>
      </c>
      <c r="N9" s="36">
        <f>IF(ISNA(VLOOKUP($C9,'Noram SS COP SUN 26'!$A$17:$I$22,9,FALSE))=TRUE,0,VLOOKUP($C9,'Noram SS COP SUN 26'!$A$17:$I$22,9,FALSE))</f>
        <v>14</v>
      </c>
      <c r="O9" s="36">
        <f>IF(ISNA(VLOOKUP($C9,'Noram HP COP Fri 24'!$A$17:$I$35,9,FALSE))=TRUE,0,VLOOKUP($C9,'Noram HP COP Fri 24'!$A$17:$I$35,9,FALSE))</f>
        <v>0</v>
      </c>
      <c r="P9" s="36">
        <f>IF(ISNA(VLOOKUP($C9,'TT Provincials SS Feb 26'!$A$17:$I$87,9,FALSE))=TRUE,0,VLOOKUP($C9,'TT Provincials SS Feb 26'!$A$17:$I$87,9,FALSE))</f>
        <v>0</v>
      </c>
      <c r="Q9" s="36">
        <f>IF(ISNA(VLOOKUP($C9,'MSLM NORAM MAR 4 SS'!$A$17:$I$45,9,FALSE))=TRUE,0,VLOOKUP($C9,'MSLM NORAM MAR 4 SS'!$A$17:$I$45,9,FALSE))</f>
        <v>4</v>
      </c>
      <c r="R9" s="36">
        <f>IF(ISNA(VLOOKUP($C9,'COT HP Stoneham Mar 17'!$A$17:$I$35,9,FALSE))=TRUE,0,VLOOKUP($C9,'COT HP Stoneham Mar 17'!$A$17:$I$35,9,FALSE))</f>
        <v>0</v>
      </c>
      <c r="S9" s="35">
        <f>IF(ISNA(VLOOKUP($C9,'COT SS MARCH 19'!$A$17:$I$49,9,FALSE))=TRUE,0,VLOOKUP($C9,'COT SS MARCH 19'!$A$17:$I$49,9,FALSE))</f>
        <v>16</v>
      </c>
      <c r="T9" s="35">
        <f>IF(ISNA(VLOOKUP($C9,'StepUp Le Relais'!$A$17:$I$49,9,FALSE))=TRUE,0,VLOOKUP($C9,'StepUp Le Relais'!$A$17:$I$49,9,FALSE))</f>
        <v>28</v>
      </c>
      <c r="U9" s="35">
        <f>IF(ISNA(VLOOKUP($C9,'SS JR NATS WHISTHLER APRIL 7'!$A$17:$I$49,9,FALSE))=TRUE,0,VLOOKUP($C9,'SS JR NATS WHISTHLER APRIL 7'!$A$17:$I$49,9,FALSE))</f>
        <v>0</v>
      </c>
      <c r="V9" s="35">
        <f>IF(ISNA(VLOOKUP($C9,'JR NATS BA WHISTHLER APRIL 8'!$A$17:$I$49,9,FALSE))=TRUE,0,VLOOKUP($C9,'JR NATS BA WHISTHLER APRIL 8'!$A$17:$I$49,9,FALSE))</f>
        <v>0</v>
      </c>
      <c r="W9" s="35">
        <f>IF(ISNA(VLOOKUP($C9,'JR NATS HP WHISTHLER APRIL 9'!$A$17:$I$49,9,FALSE))=TRUE,0,VLOOKUP($C9,'JR NATS HP WHISTHLER APRIL 9'!$A$17:$I$49,9,FALSE))</f>
        <v>0</v>
      </c>
      <c r="X9" s="35"/>
    </row>
    <row r="10" spans="1:24" ht="15" customHeight="1">
      <c r="A10" s="278" t="s">
        <v>60</v>
      </c>
      <c r="B10" s="278" t="s">
        <v>62</v>
      </c>
      <c r="C10" s="202" t="s">
        <v>57</v>
      </c>
      <c r="D10" s="284">
        <f>IF(ISNA(VLOOKUP($C10,'RPA Caclulations'!$C$6:$K$75,3,FALSE))=TRUE,"0",VLOOKUP($C10,'RPA Caclulations'!$C$6:$K$75,3,FALSE))</f>
        <v>3</v>
      </c>
      <c r="E10" s="35">
        <f>IF(ISNA(VLOOKUP($C10,'COT Yukon Nov 25'!$A$17:$I$37,9,FALSE))=TRUE,"0",VLOOKUP($C10,'COT Yukon Nov 25'!$A$17:$I$37,9,FALSE))</f>
        <v>17</v>
      </c>
      <c r="F10" s="35">
        <f>IF(ISNA(VLOOKUP($C10,'CDN SS JAN 15'!$A$17:$I$31,9,FALSE))=TRUE,"0",VLOOKUP($C10,'CDN SS JAN 15'!$A$17:$I$31,9,FALSE))</f>
        <v>12</v>
      </c>
      <c r="G10" s="36">
        <f>IF(ISNA(VLOOKUP($C10,'MUSKOKA TT SS JAN 21'!$A$17:$I$32,9,FALSE))=TRUE,0,VLOOKUP($C10,'MUSKOKA TT SS JAN 21'!$A$17:$I$32,9,FALSE))</f>
        <v>0</v>
      </c>
      <c r="H10" s="36">
        <f>IF(ISNA(VLOOKUP($C10,'MUSKOKA TT SS JAN 22'!$A$17:$I$58,9,FALSE))=TRUE,0,VLOOKUP($C10,'MUSKOKA TT SS JAN 22'!$A$17:$I$58,9,FALSE))</f>
        <v>0</v>
      </c>
      <c r="I10" s="36">
        <f>IF(ISNA(VLOOKUP($C10,'COT SS MSLM JAN 28'!$A$17:$I$72,9,FALSE))=TRUE,0,VLOOKUP($C10,'COT SS MSLM JAN 28'!$A$17:$I$72,9,FALSE))</f>
        <v>41</v>
      </c>
      <c r="J10" s="36">
        <f>IF(ISNA(VLOOKUP($C10,'COT HP MSLM JAN 29'!$A$17:$I$74,9,FALSE))=TRUE,0,VLOOKUP($C10,'COT HP MSLM JAN 29'!$A$17:$I$74,9,FALSE))</f>
        <v>0</v>
      </c>
      <c r="K10" s="36">
        <f>IF(ISNA(VLOOKUP($C10,'Noram Aspen Feb 18 BA'!$A$17:$I$17,9,FALSE))=TRUE,0,VLOOKUP($C10,'Noram Aspen Feb 18 BA'!$A$17:$I$17,9,FALSE))</f>
        <v>21</v>
      </c>
      <c r="L10" s="36">
        <f>IF(ISNA(VLOOKUP($C10,'Noram Aspen Feb 16 SS'!$A$17:$I$23,9,FALSE))=TRUE,0,VLOOKUP($C10,'Noram Aspen Feb 16 SS'!$A$17:$I$23,9,FALSE))</f>
        <v>24</v>
      </c>
      <c r="M10" s="36">
        <f>IF(ISNA(VLOOKUP($C10,'SS Provincals MSLM Feb 24'!$A$17:$I$58,9,FALSE))=TRUE,0,VLOOKUP($C10,'SS Provincals MSLM Feb 24'!$A$17:$I$58,9,FALSE))</f>
        <v>0</v>
      </c>
      <c r="N10" s="36">
        <f>IF(ISNA(VLOOKUP($C10,'Noram SS COP SUN 26'!$A$17:$I$22,9,FALSE))=TRUE,0,VLOOKUP($C10,'Noram SS COP SUN 26'!$A$17:$I$22,9,FALSE))</f>
        <v>10</v>
      </c>
      <c r="O10" s="36">
        <f>IF(ISNA(VLOOKUP($C10,'Noram HP COP Fri 24'!$A$17:$I$35,9,FALSE))=TRUE,0,VLOOKUP($C10,'Noram HP COP Fri 24'!$A$17:$I$35,9,FALSE))</f>
        <v>0</v>
      </c>
      <c r="P10" s="36">
        <f>IF(ISNA(VLOOKUP($C10,'TT Provincials SS Feb 26'!$A$17:$I$87,9,FALSE))=TRUE,0,VLOOKUP($C10,'TT Provincials SS Feb 26'!$A$17:$I$87,9,FALSE))</f>
        <v>0</v>
      </c>
      <c r="Q10" s="36">
        <f>IF(ISNA(VLOOKUP($C10,'MSLM NORAM MAR 4 SS'!$A$17:$I$45,9,FALSE))=TRUE,0,VLOOKUP($C10,'MSLM NORAM MAR 4 SS'!$A$17:$I$45,9,FALSE))</f>
        <v>11</v>
      </c>
      <c r="R10" s="36">
        <f>IF(ISNA(VLOOKUP($C10,'COT HP Stoneham Mar 17'!$A$17:$I$35,9,FALSE))=TRUE,0,VLOOKUP($C10,'COT HP Stoneham Mar 17'!$A$17:$I$35,9,FALSE))</f>
        <v>0</v>
      </c>
      <c r="S10" s="35">
        <f>IF(ISNA(VLOOKUP($C10,'COT SS MARCH 19'!$A$17:$I$49,9,FALSE))=TRUE,0,VLOOKUP($C10,'COT SS MARCH 19'!$A$17:$I$49,9,FALSE))</f>
        <v>30</v>
      </c>
      <c r="T10" s="35">
        <f>IF(ISNA(VLOOKUP($C10,'StepUp Le Relais'!$A$17:$I$49,9,FALSE))=TRUE,0,VLOOKUP($C10,'StepUp Le Relais'!$A$17:$I$49,9,FALSE))</f>
        <v>32</v>
      </c>
      <c r="U10" s="35">
        <f>IF(ISNA(VLOOKUP($C10,'SS JR NATS WHISTHLER APRIL 7'!$A$17:$I$49,9,FALSE))=TRUE,0,VLOOKUP($C10,'SS JR NATS WHISTHLER APRIL 7'!$A$17:$I$49,9,FALSE))</f>
        <v>0</v>
      </c>
      <c r="V10" s="35">
        <f>IF(ISNA(VLOOKUP($C10,'JR NATS BA WHISTHLER APRIL 8'!$A$17:$I$49,9,FALSE))=TRUE,0,VLOOKUP($C10,'JR NATS BA WHISTHLER APRIL 8'!$A$17:$I$49,9,FALSE))</f>
        <v>0</v>
      </c>
      <c r="W10" s="35">
        <f>IF(ISNA(VLOOKUP($C10,'JR NATS HP WHISTHLER APRIL 9'!$A$17:$I$49,9,FALSE))=TRUE,0,VLOOKUP($C10,'JR NATS HP WHISTHLER APRIL 9'!$A$17:$I$49,9,FALSE))</f>
        <v>0</v>
      </c>
      <c r="X10" s="35"/>
    </row>
    <row r="11" spans="1:24" ht="15" customHeight="1">
      <c r="A11" s="278" t="s">
        <v>61</v>
      </c>
      <c r="B11" s="278" t="s">
        <v>69</v>
      </c>
      <c r="C11" s="202" t="s">
        <v>54</v>
      </c>
      <c r="D11" s="284">
        <f>IF(ISNA(VLOOKUP($C11,'RPA Caclulations'!$C$6:$K$75,3,FALSE))=TRUE,"0",VLOOKUP($C11,'RPA Caclulations'!$C$6:$K$75,3,FALSE))</f>
        <v>4</v>
      </c>
      <c r="E11" s="35">
        <f>IF(ISNA(VLOOKUP($C11,'COT Yukon Nov 25'!$A$17:$I$37,9,FALSE))=TRUE,"0",VLOOKUP($C11,'COT Yukon Nov 25'!$A$17:$I$37,9,FALSE))</f>
        <v>42</v>
      </c>
      <c r="F11" s="35">
        <f>IF(ISNA(VLOOKUP($C11,'CDN SS JAN 15'!$A$17:$I$31,9,FALSE))=TRUE,"0",VLOOKUP($C11,'CDN SS JAN 15'!$A$17:$I$31,9,FALSE))</f>
        <v>38</v>
      </c>
      <c r="G11" s="36">
        <f>IF(ISNA(VLOOKUP($C11,'MUSKOKA TT SS JAN 21'!$A$17:$I$32,9,FALSE))=TRUE,0,VLOOKUP($C11,'MUSKOKA TT SS JAN 21'!$A$17:$I$32,9,FALSE))</f>
        <v>0</v>
      </c>
      <c r="H11" s="36">
        <f>IF(ISNA(VLOOKUP($C11,'MUSKOKA TT SS JAN 22'!$A$17:$I$58,9,FALSE))=TRUE,0,VLOOKUP($C11,'MUSKOKA TT SS JAN 22'!$A$17:$I$58,9,FALSE))</f>
        <v>0</v>
      </c>
      <c r="I11" s="36">
        <f>IF(ISNA(VLOOKUP($C11,'COT SS MSLM JAN 28'!$A$17:$I$72,9,FALSE))=TRUE,0,VLOOKUP($C11,'COT SS MSLM JAN 28'!$A$17:$I$72,9,FALSE))</f>
        <v>5</v>
      </c>
      <c r="J11" s="36">
        <f>IF(ISNA(VLOOKUP($C11,'COT HP MSLM JAN 29'!$A$17:$I$74,9,FALSE))=TRUE,0,VLOOKUP($C11,'COT HP MSLM JAN 29'!$A$17:$I$74,9,FALSE))</f>
        <v>8</v>
      </c>
      <c r="K11" s="36">
        <f>IF(ISNA(VLOOKUP($C11,'Noram Aspen Feb 18 BA'!$A$17:$I$17,9,FALSE))=TRUE,0,VLOOKUP($C11,'Noram Aspen Feb 18 BA'!$A$17:$I$17,9,FALSE))</f>
        <v>0</v>
      </c>
      <c r="L11" s="36">
        <f>IF(ISNA(VLOOKUP($C11,'Noram Aspen Feb 16 SS'!$A$17:$I$23,9,FALSE))=TRUE,0,VLOOKUP($C11,'Noram Aspen Feb 16 SS'!$A$17:$I$23,9,FALSE))</f>
        <v>0</v>
      </c>
      <c r="M11" s="36">
        <f>IF(ISNA(VLOOKUP($C11,'SS Provincals MSLM Feb 24'!$A$17:$I$58,9,FALSE))=TRUE,0,VLOOKUP($C11,'SS Provincals MSLM Feb 24'!$A$17:$I$58,9,FALSE))</f>
        <v>0</v>
      </c>
      <c r="N11" s="36">
        <f>IF(ISNA(VLOOKUP($C11,'Noram SS COP SUN 26'!$A$17:$I$22,9,FALSE))=TRUE,0,VLOOKUP($C11,'Noram SS COP SUN 26'!$A$17:$I$22,9,FALSE))</f>
        <v>0</v>
      </c>
      <c r="O11" s="36">
        <f>IF(ISNA(VLOOKUP($C11,'Noram HP COP Fri 24'!$A$17:$I$35,9,FALSE))=TRUE,0,VLOOKUP($C11,'Noram HP COP Fri 24'!$A$17:$I$35,9,FALSE))</f>
        <v>0</v>
      </c>
      <c r="P11" s="36">
        <f>IF(ISNA(VLOOKUP($C11,'TT Provincials SS Feb 26'!$A$17:$I$87,9,FALSE))=TRUE,0,VLOOKUP($C11,'TT Provincials SS Feb 26'!$A$17:$I$87,9,FALSE))</f>
        <v>0</v>
      </c>
      <c r="Q11" s="36">
        <f>IF(ISNA(VLOOKUP($C11,'MSLM NORAM MAR 4 SS'!$A$17:$I$45,9,FALSE))=TRUE,0,VLOOKUP($C11,'MSLM NORAM MAR 4 SS'!$A$17:$I$45,9,FALSE))</f>
        <v>28</v>
      </c>
      <c r="R11" s="36">
        <f>IF(ISNA(VLOOKUP($C11,'COT HP Stoneham Mar 17'!$A$17:$I$35,9,FALSE))=TRUE,0,VLOOKUP($C11,'COT HP Stoneham Mar 17'!$A$17:$I$35,9,FALSE))</f>
        <v>0</v>
      </c>
      <c r="S11" s="35">
        <f>IF(ISNA(VLOOKUP($C11,'COT SS MARCH 19'!$A$17:$I$49,9,FALSE))=TRUE,0,VLOOKUP($C11,'COT SS MARCH 19'!$A$17:$I$49,9,FALSE))</f>
        <v>10</v>
      </c>
      <c r="T11" s="35">
        <f>IF(ISNA(VLOOKUP($C11,'StepUp Le Relais'!$A$17:$I$49,9,FALSE))=TRUE,0,VLOOKUP($C11,'StepUp Le Relais'!$A$17:$I$49,9,FALSE))</f>
        <v>26</v>
      </c>
      <c r="U11" s="35">
        <f>IF(ISNA(VLOOKUP($C11,'SS JR NATS WHISTHLER APRIL 7'!$A$17:$I$49,9,FALSE))=TRUE,0,VLOOKUP($C11,'SS JR NATS WHISTHLER APRIL 7'!$A$17:$I$49,9,FALSE))</f>
        <v>0</v>
      </c>
      <c r="V11" s="35">
        <f>IF(ISNA(VLOOKUP($C11,'JR NATS BA WHISTHLER APRIL 8'!$A$17:$I$49,9,FALSE))=TRUE,0,VLOOKUP($C11,'JR NATS BA WHISTHLER APRIL 8'!$A$17:$I$49,9,FALSE))</f>
        <v>0</v>
      </c>
      <c r="W11" s="35">
        <f>IF(ISNA(VLOOKUP($C11,'JR NATS HP WHISTHLER APRIL 9'!$A$17:$I$49,9,FALSE))=TRUE,0,VLOOKUP($C11,'JR NATS HP WHISTHLER APRIL 9'!$A$17:$I$49,9,FALSE))</f>
        <v>0</v>
      </c>
      <c r="X11" s="35"/>
    </row>
    <row r="12" spans="1:24" ht="15" customHeight="1">
      <c r="A12" s="278" t="s">
        <v>60</v>
      </c>
      <c r="B12" s="278" t="s">
        <v>70</v>
      </c>
      <c r="C12" s="202" t="s">
        <v>65</v>
      </c>
      <c r="D12" s="284">
        <f>IF(ISNA(VLOOKUP($C12,'RPA Caclulations'!$C$6:$K$75,3,FALSE))=TRUE,"0",VLOOKUP($C12,'RPA Caclulations'!$C$6:$K$75,3,FALSE))</f>
        <v>5</v>
      </c>
      <c r="E12" s="35">
        <f>IF(ISNA(VLOOKUP($C12,'COT Yukon Nov 25'!$A$17:$I$37,9,FALSE))=TRUE,"0",VLOOKUP($C12,'COT Yukon Nov 25'!$A$17:$I$37,9,FALSE))</f>
        <v>19</v>
      </c>
      <c r="F12" s="35">
        <f>IF(ISNA(VLOOKUP($C12,'CDN SS JAN 15'!$A$17:$I$31,9,FALSE))=TRUE,"0",VLOOKUP($C12,'CDN SS JAN 15'!$A$17:$I$31,9,FALSE))</f>
        <v>8</v>
      </c>
      <c r="G12" s="36">
        <f>IF(ISNA(VLOOKUP($C12,'MUSKOKA TT SS JAN 21'!$A$17:$I$32,9,FALSE))=TRUE,0,VLOOKUP($C12,'MUSKOKA TT SS JAN 21'!$A$17:$I$32,9,FALSE))</f>
        <v>0</v>
      </c>
      <c r="H12" s="36">
        <f>IF(ISNA(VLOOKUP($C12,'MUSKOKA TT SS JAN 22'!$A$17:$I$58,9,FALSE))=TRUE,0,VLOOKUP($C12,'MUSKOKA TT SS JAN 22'!$A$17:$I$58,9,FALSE))</f>
        <v>0</v>
      </c>
      <c r="I12" s="36">
        <f>IF(ISNA(VLOOKUP($C12,'COT SS MSLM JAN 28'!$A$17:$I$72,9,FALSE))=TRUE,0,VLOOKUP($C12,'COT SS MSLM JAN 28'!$A$17:$I$72,9,FALSE))</f>
        <v>9</v>
      </c>
      <c r="J12" s="36">
        <f>IF(ISNA(VLOOKUP($C12,'COT HP MSLM JAN 29'!$A$17:$I$74,9,FALSE))=TRUE,0,VLOOKUP($C12,'COT HP MSLM JAN 29'!$A$17:$I$74,9,FALSE))</f>
        <v>0</v>
      </c>
      <c r="K12" s="36">
        <f>IF(ISNA(VLOOKUP($C12,'Noram Aspen Feb 18 BA'!$A$17:$I$17,9,FALSE))=TRUE,0,VLOOKUP($C12,'Noram Aspen Feb 18 BA'!$A$17:$I$17,9,FALSE))</f>
        <v>0</v>
      </c>
      <c r="L12" s="36">
        <f>IF(ISNA(VLOOKUP($C12,'Noram Aspen Feb 16 SS'!$A$17:$I$23,9,FALSE))=TRUE,0,VLOOKUP($C12,'Noram Aspen Feb 16 SS'!$A$17:$I$23,9,FALSE))</f>
        <v>35</v>
      </c>
      <c r="M12" s="36">
        <f>IF(ISNA(VLOOKUP($C12,'SS Provincals MSLM Feb 24'!$A$17:$I$58,9,FALSE))=TRUE,0,VLOOKUP($C12,'SS Provincals MSLM Feb 24'!$A$17:$I$58,9,FALSE))</f>
        <v>0</v>
      </c>
      <c r="N12" s="36">
        <f>IF(ISNA(VLOOKUP($C12,'Noram SS COP SUN 26'!$A$17:$I$22,9,FALSE))=TRUE,0,VLOOKUP($C12,'Noram SS COP SUN 26'!$A$17:$I$22,9,FALSE))</f>
        <v>43</v>
      </c>
      <c r="O12" s="36">
        <f>IF(ISNA(VLOOKUP($C12,'Noram HP COP Fri 24'!$A$17:$I$35,9,FALSE))=TRUE,0,VLOOKUP($C12,'Noram HP COP Fri 24'!$A$17:$I$35,9,FALSE))</f>
        <v>0</v>
      </c>
      <c r="P12" s="36">
        <f>IF(ISNA(VLOOKUP($C12,'TT Provincials SS Feb 26'!$A$17:$I$87,9,FALSE))=TRUE,0,VLOOKUP($C12,'TT Provincials SS Feb 26'!$A$17:$I$87,9,FALSE))</f>
        <v>0</v>
      </c>
      <c r="Q12" s="36">
        <f>IF(ISNA(VLOOKUP($C12,'MSLM NORAM MAR 4 SS'!$A$17:$I$45,9,FALSE))=TRUE,0,VLOOKUP($C12,'MSLM NORAM MAR 4 SS'!$A$17:$I$45,9,FALSE))</f>
        <v>19</v>
      </c>
      <c r="R12" s="36">
        <f>IF(ISNA(VLOOKUP($C12,'COT HP Stoneham Mar 17'!$A$17:$I$35,9,FALSE))=TRUE,0,VLOOKUP($C12,'COT HP Stoneham Mar 17'!$A$17:$I$35,9,FALSE))</f>
        <v>0</v>
      </c>
      <c r="S12" s="35">
        <f>IF(ISNA(VLOOKUP($C12,'COT SS MARCH 19'!$A$17:$I$49,9,FALSE))=TRUE,0,VLOOKUP($C12,'COT SS MARCH 19'!$A$17:$I$49,9,FALSE))</f>
        <v>11</v>
      </c>
      <c r="T12" s="35">
        <f>IF(ISNA(VLOOKUP($C12,'StepUp Le Relais'!$A$17:$I$49,9,FALSE))=TRUE,0,VLOOKUP($C12,'StepUp Le Relais'!$A$17:$I$49,9,FALSE))</f>
        <v>27</v>
      </c>
      <c r="U12" s="35">
        <f>IF(ISNA(VLOOKUP($C12,'SS JR NATS WHISTHLER APRIL 7'!$A$17:$I$49,9,FALSE))=TRUE,0,VLOOKUP($C12,'SS JR NATS WHISTHLER APRIL 7'!$A$17:$I$49,9,FALSE))</f>
        <v>0</v>
      </c>
      <c r="V12" s="35">
        <f>IF(ISNA(VLOOKUP($C12,'JR NATS BA WHISTHLER APRIL 8'!$A$17:$I$49,9,FALSE))=TRUE,0,VLOOKUP($C12,'JR NATS BA WHISTHLER APRIL 8'!$A$17:$I$49,9,FALSE))</f>
        <v>0</v>
      </c>
      <c r="W12" s="35">
        <f>IF(ISNA(VLOOKUP($C12,'JR NATS HP WHISTHLER APRIL 9'!$A$17:$I$49,9,FALSE))=TRUE,0,VLOOKUP($C12,'JR NATS HP WHISTHLER APRIL 9'!$A$17:$I$49,9,FALSE))</f>
        <v>0</v>
      </c>
      <c r="X12" s="35"/>
    </row>
    <row r="13" spans="1:24" ht="15" customHeight="1">
      <c r="A13" s="278" t="s">
        <v>61</v>
      </c>
      <c r="B13" s="278" t="s">
        <v>80</v>
      </c>
      <c r="C13" s="202" t="s">
        <v>142</v>
      </c>
      <c r="D13" s="284">
        <f>IF(ISNA(VLOOKUP($C13,'RPA Caclulations'!$C$6:$K$75,3,FALSE))=TRUE,"0",VLOOKUP($C13,'RPA Caclulations'!$C$6:$K$75,3,FALSE))</f>
        <v>6</v>
      </c>
      <c r="E13" s="35" t="str">
        <f>IF(ISNA(VLOOKUP($C13,'COT Yukon Nov 25'!$A$17:$I$37,9,FALSE))=TRUE,"0",VLOOKUP($C13,'COT Yukon Nov 25'!$A$17:$I$37,9,FALSE))</f>
        <v>0</v>
      </c>
      <c r="F13" s="35" t="str">
        <f>IF(ISNA(VLOOKUP($C13,'CDN SS JAN 15'!$A$17:$I$31,9,FALSE))=TRUE,"0",VLOOKUP($C13,'CDN SS JAN 15'!$A$17:$I$31,9,FALSE))</f>
        <v>0</v>
      </c>
      <c r="G13" s="36">
        <f>IF(ISNA(VLOOKUP($C13,'MUSKOKA TT SS JAN 21'!$A$17:$I$32,9,FALSE))=TRUE,0,VLOOKUP($C13,'MUSKOKA TT SS JAN 21'!$A$17:$I$32,9,FALSE))</f>
        <v>0</v>
      </c>
      <c r="H13" s="36">
        <f>IF(ISNA(VLOOKUP($C13,'MUSKOKA TT SS JAN 22'!$A$17:$I$58,9,FALSE))=TRUE,0,VLOOKUP($C13,'MUSKOKA TT SS JAN 22'!$A$17:$I$58,9,FALSE))</f>
        <v>0</v>
      </c>
      <c r="I13" s="36">
        <f>IF(ISNA(VLOOKUP($C13,'COT SS MSLM JAN 28'!$A$17:$I$68,9,FALSE))=TRUE,0,VLOOKUP($C13,'COT SS MSLM JAN 28'!$A$17:$I$68,9,FALSE))</f>
        <v>16</v>
      </c>
      <c r="J13" s="36">
        <f>IF(ISNA(VLOOKUP($C13,'COT HP MSLM JAN 29'!$A$17:$I$74,9,FALSE))=TRUE,0,VLOOKUP($C13,'COT HP MSLM JAN 29'!$A$17:$I$74,9,FALSE))</f>
        <v>6</v>
      </c>
      <c r="K13" s="36">
        <f>IF(ISNA(VLOOKUP($C13,'Noram Aspen Feb 18 BA'!$A$17:$I$17,9,FALSE))=TRUE,0,VLOOKUP($C13,'Noram Aspen Feb 18 BA'!$A$17:$I$17,9,FALSE))</f>
        <v>0</v>
      </c>
      <c r="L13" s="36">
        <f>IF(ISNA(VLOOKUP($C13,'Noram Aspen Feb 16 SS'!$A$17:$I$23,9,FALSE))=TRUE,0,VLOOKUP($C13,'Noram Aspen Feb 16 SS'!$A$17:$I$23,9,FALSE))</f>
        <v>0</v>
      </c>
      <c r="M13" s="36">
        <f>IF(ISNA(VLOOKUP($C13,'SS Provincals MSLM Feb 24'!$A$17:$I$58,9,FALSE))=TRUE,0,VLOOKUP($C13,'SS Provincals MSLM Feb 24'!$A$17:$I$58,9,FALSE))</f>
        <v>0</v>
      </c>
      <c r="N13" s="36">
        <f>IF(ISNA(VLOOKUP($C13,'Noram SS COP SUN 26'!$A$17:$I$22,9,FALSE))=TRUE,0,VLOOKUP($C13,'Noram SS COP SUN 26'!$A$17:$I$22,9,FALSE))</f>
        <v>0</v>
      </c>
      <c r="O13" s="36">
        <f>IF(ISNA(VLOOKUP($C13,'Noram HP COP Fri 24'!$A$17:$I$35,9,FALSE))=TRUE,0,VLOOKUP($C13,'Noram HP COP Fri 24'!$A$17:$I$35,9,FALSE))</f>
        <v>0</v>
      </c>
      <c r="P13" s="36">
        <f>IF(ISNA(VLOOKUP($C13,'TT Provincials SS Feb 26'!$A$17:$I$87,9,FALSE))=TRUE,0,VLOOKUP($C13,'TT Provincials SS Feb 26'!$A$17:$I$87,9,FALSE))</f>
        <v>0</v>
      </c>
      <c r="Q13" s="36">
        <f>IF(ISNA(VLOOKUP($C13,'MSLM NORAM MAR 4 SS'!$A$17:$I$45,9,FALSE))=TRUE,0,VLOOKUP($C13,'MSLM NORAM MAR 4 SS'!$A$17:$I$45,9,FALSE))</f>
        <v>8</v>
      </c>
      <c r="R13" s="36">
        <f>IF(ISNA(VLOOKUP($C13,'COT HP Stoneham Mar 17'!$A$17:$I$35,9,FALSE))=TRUE,0,VLOOKUP($C13,'COT HP Stoneham Mar 17'!$A$17:$I$35,9,FALSE))</f>
        <v>0</v>
      </c>
      <c r="S13" s="35">
        <f>IF(ISNA(VLOOKUP($C13,'COT SS MARCH 19'!$A$17:$I$49,9,FALSE))=TRUE,0,VLOOKUP($C13,'COT SS MARCH 19'!$A$17:$I$49,9,FALSE))</f>
        <v>9</v>
      </c>
      <c r="T13" s="35">
        <f>IF(ISNA(VLOOKUP($C13,'StepUp Le Relais'!$A$17:$I$49,9,FALSE))=TRUE,0,VLOOKUP($C13,'StepUp Le Relais'!$A$17:$I$49,9,FALSE))</f>
        <v>0</v>
      </c>
      <c r="U13" s="35">
        <f>IF(ISNA(VLOOKUP($C13,'SS JR NATS WHISTHLER APRIL 7'!$A$17:$I$49,9,FALSE))=TRUE,0,VLOOKUP($C13,'SS JR NATS WHISTHLER APRIL 7'!$A$17:$I$49,9,FALSE))</f>
        <v>6</v>
      </c>
      <c r="V13" s="35">
        <f>IF(ISNA(VLOOKUP($C13,'JR NATS BA WHISTHLER APRIL 8'!$A$17:$I$49,9,FALSE))=TRUE,0,VLOOKUP($C13,'JR NATS BA WHISTHLER APRIL 8'!$A$17:$I$49,9,FALSE))</f>
        <v>7</v>
      </c>
      <c r="W13" s="35">
        <f>IF(ISNA(VLOOKUP($C13,'JR NATS HP WHISTHLER APRIL 9'!$A$17:$I$49,9,FALSE))=TRUE,0,VLOOKUP($C13,'JR NATS HP WHISTHLER APRIL 9'!$A$17:$I$49,9,FALSE))</f>
        <v>3</v>
      </c>
      <c r="X13" s="35"/>
    </row>
    <row r="14" spans="1:24" ht="15" customHeight="1">
      <c r="A14" s="276" t="s">
        <v>61</v>
      </c>
      <c r="B14" s="278" t="s">
        <v>62</v>
      </c>
      <c r="C14" s="202" t="s">
        <v>51</v>
      </c>
      <c r="D14" s="284">
        <f>IF(ISNA(VLOOKUP($C14,'RPA Caclulations'!$C$6:$K$75,3,FALSE))=TRUE,"0",VLOOKUP($C14,'RPA Caclulations'!$C$6:$K$75,3,FALSE))</f>
        <v>7</v>
      </c>
      <c r="E14" s="35">
        <f>IF(ISNA(VLOOKUP($C14,'COT Yukon Nov 25'!$A$17:$I$37,9,FALSE))=TRUE,"0",VLOOKUP($C14,'COT Yukon Nov 25'!$A$17:$I$37,9,FALSE))</f>
        <v>51</v>
      </c>
      <c r="F14" s="35" t="str">
        <f>IF(ISNA(VLOOKUP($C14,'CDN SS JAN 15'!$A$17:$I$31,9,FALSE))=TRUE,"0",VLOOKUP($C14,'CDN SS JAN 15'!$A$17:$I$31,9,FALSE))</f>
        <v>0</v>
      </c>
      <c r="G14" s="36">
        <f>IF(ISNA(VLOOKUP($C14,'MUSKOKA TT SS JAN 21'!$A$17:$I$32,9,FALSE))=TRUE,0,VLOOKUP($C14,'MUSKOKA TT SS JAN 21'!$A$17:$I$32,9,FALSE))</f>
        <v>0</v>
      </c>
      <c r="H14" s="36">
        <f>IF(ISNA(VLOOKUP($C14,'MUSKOKA TT SS JAN 22'!$A$17:$I$58,9,FALSE))=TRUE,0,VLOOKUP($C14,'MUSKOKA TT SS JAN 22'!$A$17:$I$58,9,FALSE))</f>
        <v>0</v>
      </c>
      <c r="I14" s="36">
        <f>IF(ISNA(VLOOKUP($C14,'COT SS MSLM JAN 28'!$A$17:$I$72,9,FALSE))=TRUE,0,VLOOKUP($C14,'COT SS MSLM JAN 28'!$A$17:$I$72,9,FALSE))</f>
        <v>0</v>
      </c>
      <c r="J14" s="36">
        <f>IF(ISNA(VLOOKUP($C14,'COT HP MSLM JAN 29'!$A$17:$I$74,9,FALSE))=TRUE,0,VLOOKUP($C14,'COT HP MSLM JAN 29'!$A$17:$I$74,9,FALSE))</f>
        <v>1</v>
      </c>
      <c r="K14" s="36">
        <f>IF(ISNA(VLOOKUP($C14,'Noram Aspen Feb 18 BA'!$A$17:$I$17,9,FALSE))=TRUE,0,VLOOKUP($C14,'Noram Aspen Feb 18 BA'!$A$17:$I$17,9,FALSE))</f>
        <v>0</v>
      </c>
      <c r="L14" s="36">
        <f>IF(ISNA(VLOOKUP($C14,'Noram Aspen Feb 16 SS'!$A$17:$I$23,9,FALSE))=TRUE,0,VLOOKUP($C14,'Noram Aspen Feb 16 SS'!$A$17:$I$23,9,FALSE))</f>
        <v>0</v>
      </c>
      <c r="M14" s="36">
        <f>IF(ISNA(VLOOKUP($C14,'SS Provincals MSLM Feb 24'!$A$17:$I$58,9,FALSE))=TRUE,0,VLOOKUP($C14,'SS Provincals MSLM Feb 24'!$A$17:$I$58,9,FALSE))</f>
        <v>0</v>
      </c>
      <c r="N14" s="36">
        <f>IF(ISNA(VLOOKUP($C14,'Noram SS COP SUN 26'!$A$17:$I$22,9,FALSE))=TRUE,0,VLOOKUP($C14,'Noram SS COP SUN 26'!$A$17:$I$22,9,FALSE))</f>
        <v>0</v>
      </c>
      <c r="O14" s="36">
        <f>IF(ISNA(VLOOKUP($C14,'Noram HP COP Fri 24'!$A$17:$I$35,9,FALSE))=TRUE,0,VLOOKUP($C14,'Noram HP COP Fri 24'!$A$17:$I$35,9,FALSE))</f>
        <v>0</v>
      </c>
      <c r="P14" s="36">
        <f>IF(ISNA(VLOOKUP($C14,'TT Provincials SS Feb 26'!$A$17:$I$87,9,FALSE))=TRUE,0,VLOOKUP($C14,'TT Provincials SS Feb 26'!$A$17:$I$87,9,FALSE))</f>
        <v>0</v>
      </c>
      <c r="Q14" s="36">
        <f>IF(ISNA(VLOOKUP($C14,'MSLM NORAM MAR 4 SS'!$A$17:$I$45,9,FALSE))=TRUE,0,VLOOKUP($C14,'MSLM NORAM MAR 4 SS'!$A$17:$I$45,9,FALSE))</f>
        <v>0</v>
      </c>
      <c r="R14" s="36">
        <f>IF(ISNA(VLOOKUP($C14,'COT HP Stoneham Mar 17'!$A$17:$I$35,9,FALSE))=TRUE,0,VLOOKUP($C14,'COT HP Stoneham Mar 17'!$A$17:$I$35,9,FALSE))</f>
        <v>7</v>
      </c>
      <c r="S14" s="35">
        <f>IF(ISNA(VLOOKUP($C14,'COT SS MARCH 19'!$A$17:$I$49,9,FALSE))=TRUE,0,VLOOKUP($C14,'COT SS MARCH 19'!$A$17:$I$49,9,FALSE))</f>
        <v>44</v>
      </c>
      <c r="T14" s="35">
        <f>IF(ISNA(VLOOKUP($C14,'StepUp Le Relais'!$A$17:$I$49,9,FALSE))=TRUE,0,VLOOKUP($C14,'StepUp Le Relais'!$A$17:$I$49,9,FALSE))</f>
        <v>0</v>
      </c>
      <c r="U14" s="35">
        <f>IF(ISNA(VLOOKUP($C14,'SS JR NATS WHISTHLER APRIL 7'!$A$17:$I$49,9,FALSE))=TRUE,0,VLOOKUP($C14,'SS JR NATS WHISTHLER APRIL 7'!$A$17:$I$49,9,FALSE))</f>
        <v>16</v>
      </c>
      <c r="V14" s="35">
        <f>IF(ISNA(VLOOKUP($C14,'JR NATS BA WHISTHLER APRIL 8'!$A$17:$I$49,9,FALSE))=TRUE,0,VLOOKUP($C14,'JR NATS BA WHISTHLER APRIL 8'!$A$17:$I$49,9,FALSE))</f>
        <v>22</v>
      </c>
      <c r="W14" s="35">
        <f>IF(ISNA(VLOOKUP($C14,'JR NATS HP WHISTHLER APRIL 9'!$A$17:$I$49,9,FALSE))=TRUE,0,VLOOKUP($C14,'JR NATS HP WHISTHLER APRIL 9'!$A$17:$I$49,9,FALSE))</f>
        <v>5</v>
      </c>
      <c r="X14" s="35"/>
    </row>
    <row r="15" spans="1:24" ht="15" customHeight="1">
      <c r="A15" s="278" t="s">
        <v>60</v>
      </c>
      <c r="B15" s="278" t="s">
        <v>62</v>
      </c>
      <c r="C15" s="202" t="s">
        <v>53</v>
      </c>
      <c r="D15" s="284">
        <f>IF(ISNA(VLOOKUP($C15,'RPA Caclulations'!$C$6:$K$75,3,FALSE))=TRUE,"0",VLOOKUP($C15,'RPA Caclulations'!$C$6:$K$75,3,FALSE))</f>
        <v>8</v>
      </c>
      <c r="E15" s="35">
        <f>IF(ISNA(VLOOKUP($C15,'COT Yukon Nov 25'!$A$17:$I$37,9,FALSE))=TRUE,"0",VLOOKUP($C15,'COT Yukon Nov 25'!$A$17:$I$37,9,FALSE))</f>
        <v>31</v>
      </c>
      <c r="F15" s="35" t="str">
        <f>IF(ISNA(VLOOKUP($C15,'CDN SS JAN 15'!$A$17:$I$31,9,FALSE))=TRUE,"0",VLOOKUP($C15,'CDN SS JAN 15'!$A$17:$I$31,9,FALSE))</f>
        <v>0</v>
      </c>
      <c r="G15" s="36">
        <f>IF(ISNA(VLOOKUP($C15,'MUSKOKA TT SS JAN 21'!$A$17:$I$32,9,FALSE))=TRUE,0,VLOOKUP($C15,'MUSKOKA TT SS JAN 21'!$A$17:$I$32,9,FALSE))</f>
        <v>0</v>
      </c>
      <c r="H15" s="36">
        <f>IF(ISNA(VLOOKUP($C15,'MUSKOKA TT SS JAN 22'!$A$17:$I$58,9,FALSE))=TRUE,0,VLOOKUP($C15,'MUSKOKA TT SS JAN 22'!$A$17:$I$58,9,FALSE))</f>
        <v>0</v>
      </c>
      <c r="I15" s="36">
        <f>IF(ISNA(VLOOKUP($C15,'COT SS MSLM JAN 28'!$A$17:$I$72,9,FALSE))=TRUE,0,VLOOKUP($C15,'COT SS MSLM JAN 28'!$A$17:$I$72,9,FALSE))</f>
        <v>17</v>
      </c>
      <c r="J15" s="36">
        <f>IF(ISNA(VLOOKUP($C15,'COT HP MSLM JAN 29'!$A$17:$I$74,9,FALSE))=TRUE,0,VLOOKUP($C15,'COT HP MSLM JAN 29'!$A$17:$I$74,9,FALSE))</f>
        <v>0</v>
      </c>
      <c r="K15" s="36">
        <f>IF(ISNA(VLOOKUP($C15,'Noram Aspen Feb 18 BA'!$A$17:$I$17,9,FALSE))=TRUE,0,VLOOKUP($C15,'Noram Aspen Feb 18 BA'!$A$17:$I$17,9,FALSE))</f>
        <v>0</v>
      </c>
      <c r="L15" s="36" t="str">
        <f>IF(ISNA(VLOOKUP($C15,'Noram Aspen Feb 16 SS'!$A$17:$I$23,9,FALSE))=TRUE,0,VLOOKUP($C15,'Noram Aspen Feb 16 SS'!$A$17:$I$23,9,FALSE))</f>
        <v>DNS</v>
      </c>
      <c r="M15" s="36">
        <f>IF(ISNA(VLOOKUP($C15,'SS Provincals MSLM Feb 24'!$A$17:$I$58,9,FALSE))=TRUE,0,VLOOKUP($C15,'SS Provincals MSLM Feb 24'!$A$17:$I$58,9,FALSE))</f>
        <v>0</v>
      </c>
      <c r="N15" s="36">
        <f>IF(ISNA(VLOOKUP($C15,'Noram SS COP SUN 26'!$A$17:$I$22,9,FALSE))=TRUE,0,VLOOKUP($C15,'Noram SS COP SUN 26'!$A$17:$I$22,9,FALSE))</f>
        <v>45</v>
      </c>
      <c r="O15" s="36">
        <f>IF(ISNA(VLOOKUP($C15,'Noram HP COP Fri 24'!$A$17:$I$35,9,FALSE))=TRUE,0,VLOOKUP($C15,'Noram HP COP Fri 24'!$A$17:$I$35,9,FALSE))</f>
        <v>0</v>
      </c>
      <c r="P15" s="36">
        <f>IF(ISNA(VLOOKUP($C15,'TT Provincials SS Feb 26'!$A$17:$I$87,9,FALSE))=TRUE,0,VLOOKUP($C15,'TT Provincials SS Feb 26'!$A$17:$I$87,9,FALSE))</f>
        <v>0</v>
      </c>
      <c r="Q15" s="36">
        <f>IF(ISNA(VLOOKUP($C15,'MSLM NORAM MAR 4 SS'!$A$17:$I$45,9,FALSE))=TRUE,0,VLOOKUP($C15,'MSLM NORAM MAR 4 SS'!$A$17:$I$45,9,FALSE))</f>
        <v>16</v>
      </c>
      <c r="R15" s="36">
        <f>IF(ISNA(VLOOKUP($C15,'COT HP Stoneham Mar 17'!$A$17:$I$35,9,FALSE))=TRUE,0,VLOOKUP($C15,'COT HP Stoneham Mar 17'!$A$17:$I$35,9,FALSE))</f>
        <v>0</v>
      </c>
      <c r="S15" s="35">
        <f>IF(ISNA(VLOOKUP($C15,'COT SS MARCH 19'!$A$17:$I$49,9,FALSE))=TRUE,0,VLOOKUP($C15,'COT SS MARCH 19'!$A$17:$I$49,9,FALSE))</f>
        <v>56</v>
      </c>
      <c r="T15" s="35">
        <f>IF(ISNA(VLOOKUP($C15,'StepUp Le Relais'!$A$17:$I$49,9,FALSE))=TRUE,0,VLOOKUP($C15,'StepUp Le Relais'!$A$17:$I$49,9,FALSE))</f>
        <v>21</v>
      </c>
      <c r="U15" s="35">
        <f>IF(ISNA(VLOOKUP($C15,'SS JR NATS WHISTHLER APRIL 7'!$A$17:$I$49,9,FALSE))=TRUE,0,VLOOKUP($C15,'SS JR NATS WHISTHLER APRIL 7'!$A$17:$I$49,9,FALSE))</f>
        <v>0</v>
      </c>
      <c r="V15" s="35">
        <f>IF(ISNA(VLOOKUP($C15,'JR NATS BA WHISTHLER APRIL 8'!$A$17:$I$49,9,FALSE))=TRUE,0,VLOOKUP($C15,'JR NATS BA WHISTHLER APRIL 8'!$A$17:$I$49,9,FALSE))</f>
        <v>0</v>
      </c>
      <c r="W15" s="35">
        <f>IF(ISNA(VLOOKUP($C15,'JR NATS HP WHISTHLER APRIL 9'!$A$17:$I$49,9,FALSE))=TRUE,0,VLOOKUP($C15,'JR NATS HP WHISTHLER APRIL 9'!$A$17:$I$49,9,FALSE))</f>
        <v>0</v>
      </c>
      <c r="X15" s="35"/>
    </row>
    <row r="16" spans="1:24" ht="15" customHeight="1">
      <c r="A16" s="278" t="s">
        <v>94</v>
      </c>
      <c r="B16" s="278" t="s">
        <v>71</v>
      </c>
      <c r="C16" s="202" t="s">
        <v>112</v>
      </c>
      <c r="D16" s="284">
        <f>IF(ISNA(VLOOKUP($C16,'RPA Caclulations'!$C$6:$K$75,3,FALSE))=TRUE,"0",VLOOKUP($C16,'RPA Caclulations'!$C$6:$K$75,3,FALSE))</f>
        <v>9</v>
      </c>
      <c r="E16" s="35" t="str">
        <f>IF(ISNA(VLOOKUP($C16,'COT Yukon Nov 25'!$A$17:$I$37,9,FALSE))=TRUE,"0",VLOOKUP($C16,'COT Yukon Nov 25'!$A$17:$I$37,9,FALSE))</f>
        <v>0</v>
      </c>
      <c r="F16" s="35" t="str">
        <f>IF(ISNA(VLOOKUP($C16,'CDN SS JAN 15'!$A$17:$I$31,9,FALSE))=TRUE,"0",VLOOKUP($C16,'CDN SS JAN 15'!$A$17:$I$31,9,FALSE))</f>
        <v>0</v>
      </c>
      <c r="G16" s="36">
        <f>IF(ISNA(VLOOKUP($C16,'MUSKOKA TT SS JAN 21'!$A$17:$I$32,9,FALSE))=TRUE,0,VLOOKUP($C16,'MUSKOKA TT SS JAN 21'!$A$17:$I$32,9,FALSE))</f>
        <v>1</v>
      </c>
      <c r="H16" s="36">
        <f>IF(ISNA(VLOOKUP($C16,'MUSKOKA TT SS JAN 22'!$A$17:$I$58,9,FALSE))=TRUE,0,VLOOKUP($C16,'MUSKOKA TT SS JAN 22'!$A$17:$I$58,9,FALSE))</f>
        <v>11</v>
      </c>
      <c r="I16" s="36">
        <f>IF(ISNA(VLOOKUP($C16,'COT SS MSLM JAN 28'!$A$17:$I$72,9,FALSE))=TRUE,0,VLOOKUP($C16,'COT SS MSLM JAN 28'!$A$17:$I$72,9,FALSE))</f>
        <v>8</v>
      </c>
      <c r="J16" s="36">
        <f>IF(ISNA(VLOOKUP($C16,'COT HP MSLM JAN 29'!$A$17:$I$74,9,FALSE))=TRUE,0,VLOOKUP($C16,'COT HP MSLM JAN 29'!$A$17:$I$74,9,FALSE))</f>
        <v>0</v>
      </c>
      <c r="K16" s="36">
        <f>IF(ISNA(VLOOKUP($C16,'Noram Aspen Feb 18 BA'!$A$17:$I$17,9,FALSE))=TRUE,0,VLOOKUP($C16,'Noram Aspen Feb 18 BA'!$A$17:$I$17,9,FALSE))</f>
        <v>0</v>
      </c>
      <c r="L16" s="36">
        <f>IF(ISNA(VLOOKUP($C16,'Noram Aspen Feb 16 SS'!$A$17:$I$23,9,FALSE))=TRUE,0,VLOOKUP($C16,'Noram Aspen Feb 16 SS'!$A$17:$I$23,9,FALSE))</f>
        <v>0</v>
      </c>
      <c r="M16" s="36">
        <f>IF(ISNA(VLOOKUP($C16,'SS Provincals MSLM Feb 24'!$A$17:$I$58,9,FALSE))=TRUE,0,VLOOKUP($C16,'SS Provincals MSLM Feb 24'!$A$17:$I$58,9,FALSE))</f>
        <v>4</v>
      </c>
      <c r="N16" s="36">
        <f>IF(ISNA(VLOOKUP($C16,'Noram SS COP SUN 26'!$A$17:$I$22,9,FALSE))=TRUE,0,VLOOKUP($C16,'Noram SS COP SUN 26'!$A$17:$I$22,9,FALSE))</f>
        <v>0</v>
      </c>
      <c r="O16" s="36">
        <f>IF(ISNA(VLOOKUP($C16,'Noram HP COP Fri 24'!$A$17:$I$35,9,FALSE))=TRUE,0,VLOOKUP($C16,'Noram HP COP Fri 24'!$A$17:$I$35,9,FALSE))</f>
        <v>0</v>
      </c>
      <c r="P16" s="36">
        <f>IF(ISNA(VLOOKUP($C16,'TT Provincials SS Feb 26'!$A$17:$I$87,9,FALSE))=TRUE,0,VLOOKUP($C16,'TT Provincials SS Feb 26'!$A$17:$I$87,9,FALSE))</f>
        <v>0</v>
      </c>
      <c r="Q16" s="36">
        <f>IF(ISNA(VLOOKUP($C16,'MSLM NORAM MAR 4 SS'!$A$17:$I$45,9,FALSE))=TRUE,0,VLOOKUP($C16,'MSLM NORAM MAR 4 SS'!$A$17:$I$45,9,FALSE))</f>
        <v>0</v>
      </c>
      <c r="R16" s="36">
        <f>IF(ISNA(VLOOKUP($C16,'COT HP Stoneham Mar 17'!$A$17:$I$35,9,FALSE))=TRUE,0,VLOOKUP($C16,'COT HP Stoneham Mar 17'!$A$17:$I$35,9,FALSE))</f>
        <v>0</v>
      </c>
      <c r="S16" s="35">
        <f>IF(ISNA(VLOOKUP($C16,'COT SS MARCH 19'!$A$17:$I$49,9,FALSE))=TRUE,0,VLOOKUP($C16,'COT SS MARCH 19'!$A$17:$I$49,9,FALSE))</f>
        <v>22</v>
      </c>
      <c r="T16" s="35">
        <f>IF(ISNA(VLOOKUP($C16,'StepUp Le Relais'!$A$17:$I$49,9,FALSE))=TRUE,0,VLOOKUP($C16,'StepUp Le Relais'!$A$17:$I$49,9,FALSE))</f>
        <v>0</v>
      </c>
      <c r="U16" s="35">
        <f>IF(ISNA(VLOOKUP($C16,'SS JR NATS WHISTHLER APRIL 7'!$A$17:$I$49,9,FALSE))=TRUE,0,VLOOKUP($C16,'SS JR NATS WHISTHLER APRIL 7'!$A$17:$I$49,9,FALSE))</f>
        <v>22</v>
      </c>
      <c r="V16" s="35">
        <f>IF(ISNA(VLOOKUP($C16,'JR NATS BA WHISTHLER APRIL 8'!$A$17:$I$49,9,FALSE))=TRUE,0,VLOOKUP($C16,'JR NATS BA WHISTHLER APRIL 8'!$A$17:$I$49,9,FALSE))</f>
        <v>19</v>
      </c>
      <c r="W16" s="35">
        <f>IF(ISNA(VLOOKUP($C16,'JR NATS HP WHISTHLER APRIL 9'!$A$17:$I$49,9,FALSE))=TRUE,0,VLOOKUP($C16,'JR NATS HP WHISTHLER APRIL 9'!$A$17:$I$49,9,FALSE))</f>
        <v>0</v>
      </c>
      <c r="X16" s="35"/>
    </row>
    <row r="17" spans="1:24" ht="15" customHeight="1">
      <c r="A17" s="278" t="s">
        <v>60</v>
      </c>
      <c r="B17" s="278" t="s">
        <v>62</v>
      </c>
      <c r="C17" s="202" t="s">
        <v>55</v>
      </c>
      <c r="D17" s="284">
        <f>IF(ISNA(VLOOKUP($C17,'RPA Caclulations'!$C$6:$K$75,3,FALSE))=TRUE,"0",VLOOKUP($C17,'RPA Caclulations'!$C$6:$K$75,3,FALSE))</f>
        <v>10</v>
      </c>
      <c r="E17" s="35">
        <f>IF(ISNA(VLOOKUP($C17,'COT Yukon Nov 25'!$A$17:$I$37,9,FALSE))=TRUE,"0",VLOOKUP($C17,'COT Yukon Nov 25'!$A$17:$I$37,9,FALSE))</f>
        <v>55</v>
      </c>
      <c r="F17" s="35">
        <f>IF(ISNA(VLOOKUP($C17,'CDN SS JAN 15'!$A$17:$I$31,9,FALSE))=TRUE,"0",VLOOKUP($C17,'CDN SS JAN 15'!$A$17:$I$31,9,FALSE))</f>
        <v>34</v>
      </c>
      <c r="G17" s="36">
        <f>IF(ISNA(VLOOKUP($C17,'MUSKOKA TT SS JAN 21'!$A$17:$I$32,9,FALSE))=TRUE,0,VLOOKUP($C17,'MUSKOKA TT SS JAN 21'!$A$17:$I$32,9,FALSE))</f>
        <v>0</v>
      </c>
      <c r="H17" s="36">
        <f>IF(ISNA(VLOOKUP($C17,'MUSKOKA TT SS JAN 22'!$A$17:$I$58,9,FALSE))=TRUE,0,VLOOKUP($C17,'MUSKOKA TT SS JAN 22'!$A$17:$I$58,9,FALSE))</f>
        <v>0</v>
      </c>
      <c r="I17" s="36">
        <f>IF(ISNA(VLOOKUP($C17,'COT SS MSLM JAN 28'!$A$17:$I$72,9,FALSE))=TRUE,0,VLOOKUP($C17,'COT SS MSLM JAN 28'!$A$17:$I$72,9,FALSE))</f>
        <v>20</v>
      </c>
      <c r="J17" s="36">
        <f>IF(ISNA(VLOOKUP($C17,'COT HP MSLM JAN 29'!$A$17:$I$74,9,FALSE))=TRUE,0,VLOOKUP($C17,'COT HP MSLM JAN 29'!$A$17:$I$74,9,FALSE))</f>
        <v>3</v>
      </c>
      <c r="K17" s="36">
        <f>IF(ISNA(VLOOKUP($C17,'Noram Aspen Feb 18 BA'!$A$17:$I$17,9,FALSE))=TRUE,0,VLOOKUP($C17,'Noram Aspen Feb 18 BA'!$A$17:$I$17,9,FALSE))</f>
        <v>0</v>
      </c>
      <c r="L17" s="36">
        <f>IF(ISNA(VLOOKUP($C17,'Noram Aspen Feb 16 SS'!$A$17:$I$23,9,FALSE))=TRUE,0,VLOOKUP($C17,'Noram Aspen Feb 16 SS'!$A$17:$I$23,9,FALSE))</f>
        <v>80</v>
      </c>
      <c r="M17" s="36">
        <f>IF(ISNA(VLOOKUP($C17,'SS Provincals MSLM Feb 24'!$A$17:$I$58,9,FALSE))=TRUE,0,VLOOKUP($C17,'SS Provincals MSLM Feb 24'!$A$17:$I$58,9,FALSE))</f>
        <v>0</v>
      </c>
      <c r="N17" s="36">
        <f>IF(ISNA(VLOOKUP($C17,'Noram SS COP SUN 26'!$A$17:$I$22,9,FALSE))=TRUE,0,VLOOKUP($C17,'Noram SS COP SUN 26'!$A$17:$I$22,9,FALSE))</f>
        <v>41</v>
      </c>
      <c r="O17" s="36">
        <f>IF(ISNA(VLOOKUP($C17,'Noram HP COP Fri 24'!$A$17:$I$35,9,FALSE))=TRUE,0,VLOOKUP($C17,'Noram HP COP Fri 24'!$A$17:$I$35,9,FALSE))</f>
        <v>27</v>
      </c>
      <c r="P17" s="36">
        <f>IF(ISNA(VLOOKUP($C17,'TT Provincials SS Feb 26'!$A$17:$I$87,9,FALSE))=TRUE,0,VLOOKUP($C17,'TT Provincials SS Feb 26'!$A$17:$I$87,9,FALSE))</f>
        <v>0</v>
      </c>
      <c r="Q17" s="36">
        <f>IF(ISNA(VLOOKUP($C17,'MSLM NORAM MAR 4 SS'!$A$17:$I$45,9,FALSE))=TRUE,0,VLOOKUP($C17,'MSLM NORAM MAR 4 SS'!$A$17:$I$45,9,FALSE))</f>
        <v>33</v>
      </c>
      <c r="R17" s="36">
        <f>IF(ISNA(VLOOKUP($C17,'COT HP Stoneham Mar 17'!$A$17:$I$35,9,FALSE))=TRUE,0,VLOOKUP($C17,'COT HP Stoneham Mar 17'!$A$17:$I$35,9,FALSE))</f>
        <v>9</v>
      </c>
      <c r="S17" s="35">
        <f>IF(ISNA(VLOOKUP($C17,'COT SS MARCH 19'!$A$17:$I$49,9,FALSE))=TRUE,0,VLOOKUP($C17,'COT SS MARCH 19'!$A$17:$I$49,9,FALSE))</f>
        <v>0</v>
      </c>
      <c r="T17" s="35">
        <f>IF(ISNA(VLOOKUP($C17,'StepUp Le Relais'!$A$17:$I$49,9,FALSE))=TRUE,0,VLOOKUP($C17,'StepUp Le Relais'!$A$17:$I$49,9,FALSE))</f>
        <v>30</v>
      </c>
      <c r="U17" s="35">
        <f>IF(ISNA(VLOOKUP($C17,'SS JR NATS WHISTHLER APRIL 7'!$A$17:$I$49,9,FALSE))=TRUE,0,VLOOKUP($C17,'SS JR NATS WHISTHLER APRIL 7'!$A$17:$I$49,9,FALSE))</f>
        <v>0</v>
      </c>
      <c r="V17" s="35">
        <f>IF(ISNA(VLOOKUP($C17,'JR NATS BA WHISTHLER APRIL 8'!$A$17:$I$49,9,FALSE))=TRUE,0,VLOOKUP($C17,'JR NATS BA WHISTHLER APRIL 8'!$A$17:$I$49,9,FALSE))</f>
        <v>0</v>
      </c>
      <c r="W17" s="35">
        <f>IF(ISNA(VLOOKUP($C17,'JR NATS HP WHISTHLER APRIL 9'!$A$17:$I$49,9,FALSE))=TRUE,0,VLOOKUP($C17,'JR NATS HP WHISTHLER APRIL 9'!$A$17:$I$49,9,FALSE))</f>
        <v>0</v>
      </c>
      <c r="X17" s="35"/>
    </row>
    <row r="18" spans="1:24" ht="15" customHeight="1">
      <c r="A18" s="278" t="s">
        <v>94</v>
      </c>
      <c r="B18" s="278" t="s">
        <v>71</v>
      </c>
      <c r="C18" s="202" t="s">
        <v>110</v>
      </c>
      <c r="D18" s="284">
        <f>IF(ISNA(VLOOKUP($C18,'RPA Caclulations'!$C$6:$K$75,3,FALSE))=TRUE,"0",VLOOKUP($C18,'RPA Caclulations'!$C$6:$K$75,3,FALSE))</f>
        <v>11</v>
      </c>
      <c r="E18" s="35" t="str">
        <f>IF(ISNA(VLOOKUP($C18,'COT Yukon Nov 25'!$A$17:$I$37,9,FALSE))=TRUE,"0",VLOOKUP($C18,'COT Yukon Nov 25'!$A$17:$I$37,9,FALSE))</f>
        <v>0</v>
      </c>
      <c r="F18" s="35" t="str">
        <f>IF(ISNA(VLOOKUP($C18,'CDN SS JAN 15'!$A$17:$I$31,9,FALSE))=TRUE,"0",VLOOKUP($C18,'CDN SS JAN 15'!$A$17:$I$31,9,FALSE))</f>
        <v>0</v>
      </c>
      <c r="G18" s="36">
        <f>IF(ISNA(VLOOKUP($C18,'MUSKOKA TT SS JAN 21'!$A$17:$I$32,9,FALSE))=TRUE,0,VLOOKUP($C18,'MUSKOKA TT SS JAN 21'!$A$17:$I$32,9,FALSE))</f>
        <v>5</v>
      </c>
      <c r="H18" s="36">
        <f>IF(ISNA(VLOOKUP($C18,'MUSKOKA TT SS JAN 22'!$A$17:$I$58,9,FALSE))=TRUE,0,VLOOKUP($C18,'MUSKOKA TT SS JAN 22'!$A$17:$I$58,9,FALSE))</f>
        <v>1</v>
      </c>
      <c r="I18" s="36">
        <f>IF(ISNA(VLOOKUP($C18,'COT SS MSLM JAN 28'!$A$17:$I$72,9,FALSE))=TRUE,0,VLOOKUP($C18,'COT SS MSLM JAN 28'!$A$17:$I$72,9,FALSE))</f>
        <v>11</v>
      </c>
      <c r="J18" s="36">
        <f>IF(ISNA(VLOOKUP($C18,'COT HP MSLM JAN 29'!$A$17:$I$74,9,FALSE))=TRUE,0,VLOOKUP($C18,'COT HP MSLM JAN 29'!$A$17:$I$74,9,FALSE))</f>
        <v>0</v>
      </c>
      <c r="K18" s="36">
        <f>IF(ISNA(VLOOKUP($C18,'Noram Aspen Feb 18 BA'!$A$17:$I$17,9,FALSE))=TRUE,0,VLOOKUP($C18,'Noram Aspen Feb 18 BA'!$A$17:$I$17,9,FALSE))</f>
        <v>0</v>
      </c>
      <c r="L18" s="36">
        <f>IF(ISNA(VLOOKUP($C18,'Noram Aspen Feb 16 SS'!$A$17:$I$23,9,FALSE))=TRUE,0,VLOOKUP($C18,'Noram Aspen Feb 16 SS'!$A$17:$I$23,9,FALSE))</f>
        <v>0</v>
      </c>
      <c r="M18" s="36">
        <f>IF(ISNA(VLOOKUP($C18,'SS Provincals MSLM Feb 24'!$A$17:$I$58,9,FALSE))=TRUE,0,VLOOKUP($C18,'SS Provincals MSLM Feb 24'!$A$17:$I$58,9,FALSE))</f>
        <v>3</v>
      </c>
      <c r="N18" s="36">
        <f>IF(ISNA(VLOOKUP($C18,'Noram SS COP SUN 26'!$A$17:$I$22,9,FALSE))=TRUE,0,VLOOKUP($C18,'Noram SS COP SUN 26'!$A$17:$I$22,9,FALSE))</f>
        <v>0</v>
      </c>
      <c r="O18" s="36">
        <f>IF(ISNA(VLOOKUP($C18,'Noram HP COP Fri 24'!$A$17:$I$35,9,FALSE))=TRUE,0,VLOOKUP($C18,'Noram HP COP Fri 24'!$A$17:$I$35,9,FALSE))</f>
        <v>0</v>
      </c>
      <c r="P18" s="36">
        <f>IF(ISNA(VLOOKUP($C18,'TT Provincials SS Feb 26'!$A$17:$I$87,9,FALSE))=TRUE,0,VLOOKUP($C18,'TT Provincials SS Feb 26'!$A$17:$I$87,9,FALSE))</f>
        <v>0</v>
      </c>
      <c r="Q18" s="36">
        <f>IF(ISNA(VLOOKUP($C18,'MSLM NORAM MAR 4 SS'!$A$17:$I$45,9,FALSE))=TRUE,0,VLOOKUP($C18,'MSLM NORAM MAR 4 SS'!$A$17:$I$45,9,FALSE))</f>
        <v>0</v>
      </c>
      <c r="R18" s="36">
        <f>IF(ISNA(VLOOKUP($C18,'COT HP Stoneham Mar 17'!$A$17:$I$35,9,FALSE))=TRUE,0,VLOOKUP($C18,'COT HP Stoneham Mar 17'!$A$17:$I$35,9,FALSE))</f>
        <v>0</v>
      </c>
      <c r="S18" s="35">
        <f>IF(ISNA(VLOOKUP($C18,'COT SS MARCH 19'!$A$17:$I$49,9,FALSE))=TRUE,0,VLOOKUP($C18,'COT SS MARCH 19'!$A$17:$I$49,9,FALSE))</f>
        <v>0</v>
      </c>
      <c r="T18" s="35">
        <f>IF(ISNA(VLOOKUP($C18,'StepUp Le Relais'!$A$17:$I$49,9,FALSE))=TRUE,0,VLOOKUP($C18,'StepUp Le Relais'!$A$17:$I$49,9,FALSE))</f>
        <v>0</v>
      </c>
      <c r="U18" s="35">
        <f>IF(ISNA(VLOOKUP($C18,'SS JR NATS WHISTHLER APRIL 7'!$A$17:$I$49,9,FALSE))=TRUE,0,VLOOKUP($C18,'SS JR NATS WHISTHLER APRIL 7'!$A$17:$I$49,9,FALSE))</f>
        <v>59</v>
      </c>
      <c r="V18" s="35">
        <f>IF(ISNA(VLOOKUP($C18,'JR NATS BA WHISTHLER APRIL 8'!$A$17:$I$49,9,FALSE))=TRUE,0,VLOOKUP($C18,'JR NATS BA WHISTHLER APRIL 8'!$A$17:$I$49,9,FALSE))</f>
        <v>9</v>
      </c>
      <c r="W18" s="35">
        <f>IF(ISNA(VLOOKUP($C18,'JR NATS HP WHISTHLER APRIL 9'!$A$17:$I$49,9,FALSE))=TRUE,0,VLOOKUP($C18,'JR NATS HP WHISTHLER APRIL 9'!$A$17:$I$49,9,FALSE))</f>
        <v>19</v>
      </c>
      <c r="X18" s="35"/>
    </row>
    <row r="19" spans="1:24" ht="15" customHeight="1">
      <c r="A19" s="278" t="s">
        <v>94</v>
      </c>
      <c r="B19" s="278" t="s">
        <v>80</v>
      </c>
      <c r="C19" s="203" t="s">
        <v>128</v>
      </c>
      <c r="D19" s="284">
        <f>IF(ISNA(VLOOKUP($C19,'RPA Caclulations'!$C$6:$K$75,3,FALSE))=TRUE,"0",VLOOKUP($C19,'RPA Caclulations'!$C$6:$K$75,3,FALSE))</f>
        <v>12</v>
      </c>
      <c r="E19" s="35" t="str">
        <f>IF(ISNA(VLOOKUP($C19,'COT Yukon Nov 25'!$A$17:$I$37,9,FALSE))=TRUE,"0",VLOOKUP($C19,'COT Yukon Nov 25'!$A$17:$I$37,9,FALSE))</f>
        <v>0</v>
      </c>
      <c r="F19" s="35" t="str">
        <f>IF(ISNA(VLOOKUP($C19,'CDN SS JAN 15'!$A$17:$I$31,9,FALSE))=TRUE,"0",VLOOKUP($C19,'CDN SS JAN 15'!$A$17:$I$31,9,FALSE))</f>
        <v>0</v>
      </c>
      <c r="G19" s="36">
        <f>IF(ISNA(VLOOKUP($C19,'MUSKOKA TT SS JAN 21'!$A$17:$I$32,9,FALSE))=TRUE,0,VLOOKUP($C19,'MUSKOKA TT SS JAN 21'!$A$17:$I$32,9,FALSE))</f>
        <v>1</v>
      </c>
      <c r="H19" s="36">
        <f>IF(ISNA(VLOOKUP($C19,'MUSKOKA TT SS JAN 22'!$A$17:$I$58,9,FALSE))=TRUE,0,VLOOKUP($C19,'MUSKOKA TT SS JAN 22'!$A$17:$I$58,9,FALSE))</f>
        <v>2</v>
      </c>
      <c r="I19" s="36">
        <f>IF(ISNA(VLOOKUP($C19,'COT SS MSLM JAN 28'!$A$17:$I$72,9,FALSE))=TRUE,0,VLOOKUP($C19,'COT SS MSLM JAN 28'!$A$17:$I$72,9,FALSE))</f>
        <v>15</v>
      </c>
      <c r="J19" s="36">
        <f>IF(ISNA(VLOOKUP($C19,'COT HP MSLM JAN 29'!$A$17:$I$74,9,FALSE))=TRUE,0,VLOOKUP($C19,'COT HP MSLM JAN 29'!$A$17:$I$74,9,FALSE))</f>
        <v>0</v>
      </c>
      <c r="K19" s="36">
        <f>IF(ISNA(VLOOKUP($C19,'Noram Aspen Feb 18 BA'!$A$17:$I$17,9,FALSE))=TRUE,0,VLOOKUP($C19,'Noram Aspen Feb 18 BA'!$A$17:$I$17,9,FALSE))</f>
        <v>0</v>
      </c>
      <c r="L19" s="36">
        <f>IF(ISNA(VLOOKUP($C19,'Noram Aspen Feb 16 SS'!$A$17:$I$23,9,FALSE))=TRUE,0,VLOOKUP($C19,'Noram Aspen Feb 16 SS'!$A$17:$I$23,9,FALSE))</f>
        <v>0</v>
      </c>
      <c r="M19" s="36">
        <f>IF(ISNA(VLOOKUP($C19,'SS Provincals MSLM Feb 24'!$A$17:$I$58,9,FALSE))=TRUE,0,VLOOKUP($C19,'SS Provincals MSLM Feb 24'!$A$17:$I$58,9,FALSE))</f>
        <v>2</v>
      </c>
      <c r="N19" s="36">
        <f>IF(ISNA(VLOOKUP($C19,'Noram SS COP SUN 26'!$A$17:$I$22,9,FALSE))=TRUE,0,VLOOKUP($C19,'Noram SS COP SUN 26'!$A$17:$I$22,9,FALSE))</f>
        <v>0</v>
      </c>
      <c r="O19" s="36">
        <f>IF(ISNA(VLOOKUP($C19,'Noram HP COP Fri 24'!$A$17:$I$35,9,FALSE))=TRUE,0,VLOOKUP($C19,'Noram HP COP Fri 24'!$A$17:$I$35,9,FALSE))</f>
        <v>0</v>
      </c>
      <c r="P19" s="36" t="str">
        <f>IF(ISNA(VLOOKUP($C19,'TT Provincials SS Feb 26'!$A$17:$I$87,9,FALSE))=TRUE,0,VLOOKUP($C19,'TT Provincials SS Feb 26'!$A$17:$I$87,9,FALSE))</f>
        <v>DNS</v>
      </c>
      <c r="Q19" s="36">
        <f>IF(ISNA(VLOOKUP($C19,'MSLM NORAM MAR 4 SS'!$A$17:$I$45,9,FALSE))=TRUE,0,VLOOKUP($C19,'MSLM NORAM MAR 4 SS'!$A$17:$I$45,9,FALSE))</f>
        <v>0</v>
      </c>
      <c r="R19" s="36">
        <f>IF(ISNA(VLOOKUP($C19,'COT HP Stoneham Mar 17'!$A$17:$I$35,9,FALSE))=TRUE,0,VLOOKUP($C19,'COT HP Stoneham Mar 17'!$A$17:$I$35,9,FALSE))</f>
        <v>0</v>
      </c>
      <c r="S19" s="35">
        <f>IF(ISNA(VLOOKUP($C19,'COT SS MARCH 19'!$A$17:$I$49,9,FALSE))=TRUE,0,VLOOKUP($C19,'COT SS MARCH 19'!$A$17:$I$49,9,FALSE))</f>
        <v>19</v>
      </c>
      <c r="T19" s="35">
        <f>IF(ISNA(VLOOKUP($C19,'StepUp Le Relais'!$A$17:$I$49,9,FALSE))=TRUE,0,VLOOKUP($C19,'StepUp Le Relais'!$A$17:$I$49,9,FALSE))</f>
        <v>0</v>
      </c>
      <c r="U19" s="35">
        <f>IF(ISNA(VLOOKUP($C19,'SS JR NATS WHISTHLER APRIL 7'!$A$17:$I$49,9,FALSE))=TRUE,0,VLOOKUP($C19,'SS JR NATS WHISTHLER APRIL 7'!$A$17:$I$49,9,FALSE))</f>
        <v>19</v>
      </c>
      <c r="V19" s="35">
        <f>IF(ISNA(VLOOKUP($C19,'JR NATS BA WHISTHLER APRIL 8'!$A$17:$I$49,9,FALSE))=TRUE,0,VLOOKUP($C19,'JR NATS BA WHISTHLER APRIL 8'!$A$17:$I$49,9,FALSE))</f>
        <v>21</v>
      </c>
      <c r="W19" s="35">
        <f>IF(ISNA(VLOOKUP($C19,'JR NATS HP WHISTHLER APRIL 9'!$A$17:$I$49,9,FALSE))=TRUE,0,VLOOKUP($C19,'JR NATS HP WHISTHLER APRIL 9'!$A$17:$I$49,9,FALSE))</f>
        <v>9</v>
      </c>
      <c r="X19" s="35"/>
    </row>
    <row r="20" spans="1:24" ht="15" customHeight="1">
      <c r="A20" s="278" t="s">
        <v>91</v>
      </c>
      <c r="B20" s="278" t="s">
        <v>62</v>
      </c>
      <c r="C20" s="202" t="s">
        <v>90</v>
      </c>
      <c r="D20" s="284">
        <f>IF(ISNA(VLOOKUP($C20,'RPA Caclulations'!$C$6:$K$75,3,FALSE))=TRUE,"0",VLOOKUP($C20,'RPA Caclulations'!$C$6:$K$75,3,FALSE))</f>
        <v>13</v>
      </c>
      <c r="E20" s="35" t="str">
        <f>IF(ISNA(VLOOKUP($C20,'COT Yukon Nov 25'!$A$17:$I$37,9,FALSE))=TRUE,"0",VLOOKUP($C20,'COT Yukon Nov 25'!$A$17:$I$37,9,FALSE))</f>
        <v>0</v>
      </c>
      <c r="F20" s="35" t="str">
        <f>IF(ISNA(VLOOKUP($C20,'CDN SS JAN 15'!$A$17:$I$31,9,FALSE))=TRUE,"0",VLOOKUP($C20,'CDN SS JAN 15'!$A$17:$I$31,9,FALSE))</f>
        <v>0</v>
      </c>
      <c r="G20" s="36">
        <f>IF(ISNA(VLOOKUP($C20,'MUSKOKA TT SS JAN 21'!$A$17:$I$32,9,FALSE))=TRUE,0,VLOOKUP($C20,'MUSKOKA TT SS JAN 21'!$A$17:$I$32,9,FALSE))</f>
        <v>2</v>
      </c>
      <c r="H20" s="36">
        <f>IF(ISNA(VLOOKUP($C20,'MUSKOKA TT SS JAN 22'!$A$17:$I$58,9,FALSE))=TRUE,0,VLOOKUP($C20,'MUSKOKA TT SS JAN 22'!$A$17:$I$58,9,FALSE))</f>
        <v>2</v>
      </c>
      <c r="I20" s="36">
        <f>IF(ISNA(VLOOKUP($C20,'COT SS MSLM JAN 28'!$A$17:$I$72,9,FALSE))=TRUE,0,VLOOKUP($C20,'COT SS MSLM JAN 28'!$A$17:$I$72,9,FALSE))</f>
        <v>12</v>
      </c>
      <c r="J20" s="36">
        <f>IF(ISNA(VLOOKUP($C20,'COT HP MSLM JAN 29'!$A$17:$I$74,9,FALSE))=TRUE,0,VLOOKUP($C20,'COT HP MSLM JAN 29'!$A$17:$I$74,9,FALSE))</f>
        <v>0</v>
      </c>
      <c r="K20" s="36">
        <f>IF(ISNA(VLOOKUP($C20,'Noram Aspen Feb 18 BA'!$A$17:$I$17,9,FALSE))=TRUE,0,VLOOKUP($C20,'Noram Aspen Feb 18 BA'!$A$17:$I$17,9,FALSE))</f>
        <v>0</v>
      </c>
      <c r="L20" s="36">
        <f>IF(ISNA(VLOOKUP($C20,'Noram Aspen Feb 16 SS'!$A$17:$I$23,9,FALSE))=TRUE,0,VLOOKUP($C20,'Noram Aspen Feb 16 SS'!$A$17:$I$23,9,FALSE))</f>
        <v>0</v>
      </c>
      <c r="M20" s="36">
        <f>IF(ISNA(VLOOKUP($C20,'SS Provincals MSLM Feb 24'!$A$17:$I$58,9,FALSE))=TRUE,0,VLOOKUP($C20,'SS Provincals MSLM Feb 24'!$A$17:$I$58,9,FALSE))</f>
        <v>1</v>
      </c>
      <c r="N20" s="36">
        <f>IF(ISNA(VLOOKUP($C20,'Noram SS COP SUN 26'!$A$17:$I$22,9,FALSE))=TRUE,0,VLOOKUP($C20,'Noram SS COP SUN 26'!$A$17:$I$22,9,FALSE))</f>
        <v>0</v>
      </c>
      <c r="O20" s="36">
        <f>IF(ISNA(VLOOKUP($C20,'Noram HP COP Fri 24'!$A$17:$I$35,9,FALSE))=TRUE,0,VLOOKUP($C20,'Noram HP COP Fri 24'!$A$17:$I$35,9,FALSE))</f>
        <v>0</v>
      </c>
      <c r="P20" s="36">
        <f>IF(ISNA(VLOOKUP($C20,'TT Provincials SS Feb 26'!$A$17:$I$87,9,FALSE))=TRUE,0,VLOOKUP($C20,'TT Provincials SS Feb 26'!$A$17:$I$87,9,FALSE))</f>
        <v>0</v>
      </c>
      <c r="Q20" s="36">
        <f>IF(ISNA(VLOOKUP($C20,'MSLM NORAM MAR 4 SS'!$A$17:$I$45,9,FALSE))=TRUE,0,VLOOKUP($C20,'MSLM NORAM MAR 4 SS'!$A$17:$I$45,9,FALSE))</f>
        <v>21</v>
      </c>
      <c r="R20" s="36">
        <f>IF(ISNA(VLOOKUP($C20,'COT HP Stoneham Mar 17'!$A$17:$I$35,9,FALSE))=TRUE,0,VLOOKUP($C20,'COT HP Stoneham Mar 17'!$A$17:$I$35,9,FALSE))</f>
        <v>0</v>
      </c>
      <c r="S20" s="35">
        <f>IF(ISNA(VLOOKUP($C20,'COT SS MARCH 19'!$A$17:$I$49,9,FALSE))=TRUE,0,VLOOKUP($C20,'COT SS MARCH 19'!$A$17:$I$49,9,FALSE))</f>
        <v>60</v>
      </c>
      <c r="T20" s="35">
        <f>IF(ISNA(VLOOKUP($C20,'StepUp Le Relais'!$A$17:$I$49,9,FALSE))=TRUE,0,VLOOKUP($C20,'StepUp Le Relais'!$A$17:$I$49,9,FALSE))</f>
        <v>0</v>
      </c>
      <c r="U20" s="35">
        <f>IF(ISNA(VLOOKUP($C20,'SS JR NATS WHISTHLER APRIL 7'!$A$17:$I$49,9,FALSE))=TRUE,0,VLOOKUP($C20,'SS JR NATS WHISTHLER APRIL 7'!$A$17:$I$49,9,FALSE))</f>
        <v>0</v>
      </c>
      <c r="V20" s="35">
        <f>IF(ISNA(VLOOKUP($C20,'JR NATS BA WHISTHLER APRIL 8'!$A$17:$I$49,9,FALSE))=TRUE,0,VLOOKUP($C20,'JR NATS BA WHISTHLER APRIL 8'!$A$17:$I$49,9,FALSE))</f>
        <v>0</v>
      </c>
      <c r="W20" s="35">
        <f>IF(ISNA(VLOOKUP($C20,'JR NATS HP WHISTHLER APRIL 9'!$A$17:$I$49,9,FALSE))=TRUE,0,VLOOKUP($C20,'JR NATS HP WHISTHLER APRIL 9'!$A$17:$I$49,9,FALSE))</f>
        <v>0</v>
      </c>
      <c r="X20" s="35"/>
    </row>
    <row r="21" spans="1:24" ht="15" customHeight="1">
      <c r="A21" s="276" t="s">
        <v>61</v>
      </c>
      <c r="B21" s="278" t="s">
        <v>71</v>
      </c>
      <c r="C21" s="204" t="s">
        <v>49</v>
      </c>
      <c r="D21" s="284">
        <f>IF(ISNA(VLOOKUP($C21,'RPA Caclulations'!$C$6:$K$75,3,FALSE))=TRUE,"0",VLOOKUP($C21,'RPA Caclulations'!$C$6:$K$75,3,FALSE))</f>
        <v>14</v>
      </c>
      <c r="E21" s="35">
        <f>IF(ISNA(VLOOKUP($C21,'COT Yukon Nov 25'!$A$17:$I$37,9,FALSE))=TRUE,"0",VLOOKUP($C21,'COT Yukon Nov 25'!$A$17:$I$37,9,FALSE))</f>
        <v>33</v>
      </c>
      <c r="F21" s="35">
        <f>IF(ISNA(VLOOKUP($C21,'CDN SS JAN 15'!$A$17:$I$31,9,FALSE))=TRUE,"0",VLOOKUP($C21,'CDN SS JAN 15'!$A$17:$I$31,9,FALSE))</f>
        <v>46</v>
      </c>
      <c r="G21" s="36">
        <f>IF(ISNA(VLOOKUP($C21,'MUSKOKA TT SS JAN 21'!$A$17:$I$32,9,FALSE))=TRUE,0,VLOOKUP($C21,'MUSKOKA TT SS JAN 21'!$A$17:$I$32,9,FALSE))</f>
        <v>0</v>
      </c>
      <c r="H21" s="36">
        <f>IF(ISNA(VLOOKUP($C21,'MUSKOKA TT SS JAN 22'!$A$17:$I$58,9,FALSE))=TRUE,0,VLOOKUP($C21,'MUSKOKA TT SS JAN 22'!$A$17:$I$58,9,FALSE))</f>
        <v>0</v>
      </c>
      <c r="I21" s="36">
        <f>IF(ISNA(VLOOKUP($C21,'COT SS MSLM JAN 28'!$A$17:$I$72,9,FALSE))=TRUE,0,VLOOKUP($C21,'COT SS MSLM JAN 28'!$A$17:$I$72,9,FALSE))</f>
        <v>30</v>
      </c>
      <c r="J21" s="36">
        <f>IF(ISNA(VLOOKUP($C21,'COT HP MSLM JAN 29'!$A$17:$I$74,9,FALSE))=TRUE,0,VLOOKUP($C21,'COT HP MSLM JAN 29'!$A$17:$I$74,9,FALSE))</f>
        <v>11</v>
      </c>
      <c r="K21" s="36">
        <f>IF(ISNA(VLOOKUP($C21,'Noram Aspen Feb 18 BA'!$A$17:$I$17,9,FALSE))=TRUE,0,VLOOKUP($C21,'Noram Aspen Feb 18 BA'!$A$17:$I$17,9,FALSE))</f>
        <v>0</v>
      </c>
      <c r="L21" s="36">
        <f>IF(ISNA(VLOOKUP($C21,'Noram Aspen Feb 16 SS'!$A$17:$I$23,9,FALSE))=TRUE,0,VLOOKUP($C21,'Noram Aspen Feb 16 SS'!$A$17:$I$23,9,FALSE))</f>
        <v>0</v>
      </c>
      <c r="M21" s="36">
        <f>IF(ISNA(VLOOKUP($C21,'SS Provincals MSLM Feb 24'!$A$17:$I$58,9,FALSE))=TRUE,0,VLOOKUP($C21,'SS Provincals MSLM Feb 24'!$A$17:$I$58,9,FALSE))</f>
        <v>0</v>
      </c>
      <c r="N21" s="36">
        <f>IF(ISNA(VLOOKUP($C21,'Noram SS COP SUN 26'!$A$17:$I$22,9,FALSE))=TRUE,0,VLOOKUP($C21,'Noram SS COP SUN 26'!$A$17:$I$22,9,FALSE))</f>
        <v>0</v>
      </c>
      <c r="O21" s="36">
        <f>IF(ISNA(VLOOKUP($C21,'Noram HP COP Fri 24'!$A$17:$I$35,9,FALSE))=TRUE,0,VLOOKUP($C21,'Noram HP COP Fri 24'!$A$17:$I$35,9,FALSE))</f>
        <v>0</v>
      </c>
      <c r="P21" s="36">
        <f>IF(ISNA(VLOOKUP($C21,'TT Provincials SS Feb 26'!$A$17:$I$87,9,FALSE))=TRUE,0,VLOOKUP($C21,'TT Provincials SS Feb 26'!$A$17:$I$87,9,FALSE))</f>
        <v>0</v>
      </c>
      <c r="Q21" s="36">
        <f>IF(ISNA(VLOOKUP($C21,'MSLM NORAM MAR 4 SS'!$A$17:$I$45,9,FALSE))=TRUE,0,VLOOKUP($C21,'MSLM NORAM MAR 4 SS'!$A$17:$I$45,9,FALSE))</f>
        <v>37</v>
      </c>
      <c r="R21" s="36">
        <f>IF(ISNA(VLOOKUP($C21,'COT HP Stoneham Mar 17'!$A$17:$I$35,9,FALSE))=TRUE,0,VLOOKUP($C21,'COT HP Stoneham Mar 17'!$A$17:$I$35,9,FALSE))</f>
        <v>0</v>
      </c>
      <c r="S21" s="35">
        <f>IF(ISNA(VLOOKUP($C21,'COT SS MARCH 19'!$A$17:$I$49,9,FALSE))=TRUE,0,VLOOKUP($C21,'COT SS MARCH 19'!$A$17:$I$49,9,FALSE))</f>
        <v>0</v>
      </c>
      <c r="T21" s="35">
        <f>IF(ISNA(VLOOKUP($C21,'StepUp Le Relais'!$A$17:$I$49,9,FALSE))=TRUE,0,VLOOKUP($C21,'StepUp Le Relais'!$A$17:$I$49,9,FALSE))</f>
        <v>0</v>
      </c>
      <c r="U21" s="35">
        <f>IF(ISNA(VLOOKUP($C21,'SS JR NATS WHISTHLER APRIL 7'!$A$17:$I$49,9,FALSE))=TRUE,0,VLOOKUP($C21,'SS JR NATS WHISTHLER APRIL 7'!$A$17:$I$49,9,FALSE))</f>
        <v>32</v>
      </c>
      <c r="V21" s="35">
        <f>IF(ISNA(VLOOKUP($C21,'JR NATS BA WHISTHLER APRIL 8'!$A$17:$I$49,9,FALSE))=TRUE,0,VLOOKUP($C21,'JR NATS BA WHISTHLER APRIL 8'!$A$17:$I$49,9,FALSE))</f>
        <v>28</v>
      </c>
      <c r="W21" s="35">
        <f>IF(ISNA(VLOOKUP($C21,'JR NATS HP WHISTHLER APRIL 9'!$A$17:$I$49,9,FALSE))=TRUE,0,VLOOKUP($C21,'JR NATS HP WHISTHLER APRIL 9'!$A$17:$I$49,9,FALSE))</f>
        <v>10</v>
      </c>
      <c r="X21" s="35"/>
    </row>
    <row r="22" spans="1:24" ht="15" customHeight="1">
      <c r="A22" s="276" t="s">
        <v>61</v>
      </c>
      <c r="B22" s="278" t="s">
        <v>62</v>
      </c>
      <c r="C22" s="206" t="s">
        <v>50</v>
      </c>
      <c r="D22" s="284">
        <f>IF(ISNA(VLOOKUP($C22,'RPA Caclulations'!$C$6:$K$75,3,FALSE))=TRUE,"0",VLOOKUP($C22,'RPA Caclulations'!$C$6:$K$75,3,FALSE))</f>
        <v>15</v>
      </c>
      <c r="E22" s="35">
        <f>IF(ISNA(VLOOKUP($C22,'COT Yukon Nov 25'!$A$17:$I$37,9,FALSE))=TRUE,"0",VLOOKUP($C22,'COT Yukon Nov 25'!$A$17:$I$37,9,FALSE))</f>
        <v>34</v>
      </c>
      <c r="F22" s="35" t="str">
        <f>IF(ISNA(VLOOKUP($C22,'CDN SS JAN 15'!$A$17:$I$31,9,FALSE))=TRUE,"0",VLOOKUP($C22,'CDN SS JAN 15'!$A$17:$I$31,9,FALSE))</f>
        <v>0</v>
      </c>
      <c r="G22" s="36">
        <f>IF(ISNA(VLOOKUP($C22,'MUSKOKA TT SS JAN 21'!$A$17:$I$32,9,FALSE))=TRUE,0,VLOOKUP($C22,'MUSKOKA TT SS JAN 21'!$A$17:$I$32,9,FALSE))</f>
        <v>0</v>
      </c>
      <c r="H22" s="36">
        <f>IF(ISNA(VLOOKUP($C22,'MUSKOKA TT SS JAN 22'!$A$17:$I$58,9,FALSE))=TRUE,0,VLOOKUP($C22,'MUSKOKA TT SS JAN 22'!$A$17:$I$58,9,FALSE))</f>
        <v>0</v>
      </c>
      <c r="I22" s="36">
        <f>IF(ISNA(VLOOKUP($C22,'COT SS MSLM JAN 28'!$A$17:$I$72,9,FALSE))=TRUE,0,VLOOKUP($C22,'COT SS MSLM JAN 28'!$A$17:$I$72,9,FALSE))</f>
        <v>31</v>
      </c>
      <c r="J22" s="36">
        <f>IF(ISNA(VLOOKUP($C22,'COT HP MSLM JAN 29'!$A$17:$I$74,9,FALSE))=TRUE,0,VLOOKUP($C22,'COT HP MSLM JAN 29'!$A$17:$I$74,9,FALSE))</f>
        <v>0</v>
      </c>
      <c r="K22" s="36">
        <f>IF(ISNA(VLOOKUP($C22,'Noram Aspen Feb 18 BA'!$A$17:$I$17,9,FALSE))=TRUE,0,VLOOKUP($C22,'Noram Aspen Feb 18 BA'!$A$17:$I$17,9,FALSE))</f>
        <v>0</v>
      </c>
      <c r="L22" s="36">
        <f>IF(ISNA(VLOOKUP($C22,'Noram Aspen Feb 16 SS'!$A$17:$I$23,9,FALSE))=TRUE,0,VLOOKUP($C22,'Noram Aspen Feb 16 SS'!$A$17:$I$23,9,FALSE))</f>
        <v>0</v>
      </c>
      <c r="M22" s="36">
        <f>IF(ISNA(VLOOKUP($C22,'SS Provincals MSLM Feb 24'!$A$17:$I$58,9,FALSE))=TRUE,0,VLOOKUP($C22,'SS Provincals MSLM Feb 24'!$A$17:$I$58,9,FALSE))</f>
        <v>0</v>
      </c>
      <c r="N22" s="36">
        <f>IF(ISNA(VLOOKUP($C22,'Noram SS COP SUN 26'!$A$17:$I$22,9,FALSE))=TRUE,0,VLOOKUP($C22,'Noram SS COP SUN 26'!$A$17:$I$22,9,FALSE))</f>
        <v>0</v>
      </c>
      <c r="O22" s="36">
        <f>IF(ISNA(VLOOKUP($C22,'Noram HP COP Fri 24'!$A$17:$I$35,9,FALSE))=TRUE,0,VLOOKUP($C22,'Noram HP COP Fri 24'!$A$17:$I$35,9,FALSE))</f>
        <v>0</v>
      </c>
      <c r="P22" s="36">
        <f>IF(ISNA(VLOOKUP($C22,'TT Provincials SS Feb 26'!$A$17:$I$87,9,FALSE))=TRUE,0,VLOOKUP($C22,'TT Provincials SS Feb 26'!$A$17:$I$87,9,FALSE))</f>
        <v>0</v>
      </c>
      <c r="Q22" s="36">
        <f>IF(ISNA(VLOOKUP($C22,'MSLM NORAM MAR 4 SS'!$A$17:$I$45,9,FALSE))=TRUE,0,VLOOKUP($C22,'MSLM NORAM MAR 4 SS'!$A$17:$I$45,9,FALSE))</f>
        <v>0</v>
      </c>
      <c r="R22" s="36">
        <f>IF(ISNA(VLOOKUP($C22,'COT HP Stoneham Mar 17'!$A$17:$I$35,9,FALSE))=TRUE,0,VLOOKUP($C22,'COT HP Stoneham Mar 17'!$A$17:$I$35,9,FALSE))</f>
        <v>0</v>
      </c>
      <c r="S22" s="35">
        <f>IF(ISNA(VLOOKUP($C22,'COT SS MARCH 19'!$A$17:$I$49,9,FALSE))=TRUE,0,VLOOKUP($C22,'COT SS MARCH 19'!$A$17:$I$49,9,FALSE))</f>
        <v>12</v>
      </c>
      <c r="T22" s="35">
        <f>IF(ISNA(VLOOKUP($C22,'StepUp Le Relais'!$A$17:$I$49,9,FALSE))=TRUE,0,VLOOKUP($C22,'StepUp Le Relais'!$A$17:$I$49,9,FALSE))</f>
        <v>0</v>
      </c>
      <c r="U22" s="35">
        <f>IF(ISNA(VLOOKUP($C22,'SS JR NATS WHISTHLER APRIL 7'!$A$17:$I$49,9,FALSE))=TRUE,0,VLOOKUP($C22,'SS JR NATS WHISTHLER APRIL 7'!$A$17:$I$49,9,FALSE))</f>
        <v>9</v>
      </c>
      <c r="V22" s="35">
        <f>IF(ISNA(VLOOKUP($C22,'JR NATS BA WHISTHLER APRIL 8'!$A$17:$I$49,9,FALSE))=TRUE,0,VLOOKUP($C22,'JR NATS BA WHISTHLER APRIL 8'!$A$17:$I$49,9,FALSE))</f>
        <v>26</v>
      </c>
      <c r="W22" s="35">
        <f>IF(ISNA(VLOOKUP($C22,'JR NATS HP WHISTHLER APRIL 9'!$A$17:$I$49,9,FALSE))=TRUE,0,VLOOKUP($C22,'JR NATS HP WHISTHLER APRIL 9'!$A$17:$I$49,9,FALSE))</f>
        <v>0</v>
      </c>
      <c r="X22" s="35"/>
    </row>
    <row r="23" spans="1:24" ht="15" customHeight="1">
      <c r="A23" s="278" t="s">
        <v>91</v>
      </c>
      <c r="B23" s="278" t="s">
        <v>62</v>
      </c>
      <c r="C23" s="206" t="s">
        <v>107</v>
      </c>
      <c r="D23" s="284">
        <f>IF(ISNA(VLOOKUP($C23,'RPA Caclulations'!$C$6:$K$75,3,FALSE))=TRUE,"0",VLOOKUP($C23,'RPA Caclulations'!$C$6:$K$75,3,FALSE))</f>
        <v>16</v>
      </c>
      <c r="E23" s="35" t="str">
        <f>IF(ISNA(VLOOKUP($C23,'COT Yukon Nov 25'!$A$17:$I$37,9,FALSE))=TRUE,"0",VLOOKUP($C23,'COT Yukon Nov 25'!$A$17:$I$37,9,FALSE))</f>
        <v>0</v>
      </c>
      <c r="F23" s="35" t="str">
        <f>IF(ISNA(VLOOKUP($C23,'CDN SS JAN 15'!$A$17:$I$31,9,FALSE))=TRUE,"0",VLOOKUP($C23,'CDN SS JAN 15'!$A$17:$I$31,9,FALSE))</f>
        <v>0</v>
      </c>
      <c r="G23" s="36">
        <f>IF(ISNA(VLOOKUP($C23,'MUSKOKA TT SS JAN 21'!$A$17:$I$32,9,FALSE))=TRUE,0,VLOOKUP($C23,'MUSKOKA TT SS JAN 21'!$A$17:$I$32,9,FALSE))</f>
        <v>1</v>
      </c>
      <c r="H23" s="36">
        <f>IF(ISNA(VLOOKUP($C23,'MUSKOKA TT SS JAN 22'!$A$17:$I$58,9,FALSE))=TRUE,0,VLOOKUP($C23,'MUSKOKA TT SS JAN 22'!$A$17:$I$58,9,FALSE))</f>
        <v>9</v>
      </c>
      <c r="I23" s="36">
        <f>IF(ISNA(VLOOKUP($C23,'COT SS MSLM JAN 28'!$A$17:$I$72,9,FALSE))=TRUE,0,VLOOKUP($C23,'COT SS MSLM JAN 28'!$A$17:$I$72,9,FALSE))</f>
        <v>22</v>
      </c>
      <c r="J23" s="36">
        <f>IF(ISNA(VLOOKUP($C23,'COT HP MSLM JAN 29'!$A$17:$I$74,9,FALSE))=TRUE,0,VLOOKUP($C23,'COT HP MSLM JAN 29'!$A$17:$I$74,9,FALSE))</f>
        <v>21</v>
      </c>
      <c r="K23" s="36">
        <f>IF(ISNA(VLOOKUP($C23,'Noram Aspen Feb 18 BA'!$A$17:$I$17,9,FALSE))=TRUE,0,VLOOKUP($C23,'Noram Aspen Feb 18 BA'!$A$17:$I$17,9,FALSE))</f>
        <v>0</v>
      </c>
      <c r="L23" s="36">
        <f>IF(ISNA(VLOOKUP($C23,'Noram Aspen Feb 16 SS'!$A$17:$I$23,9,FALSE))=TRUE,0,VLOOKUP($C23,'Noram Aspen Feb 16 SS'!$A$17:$I$23,9,FALSE))</f>
        <v>0</v>
      </c>
      <c r="M23" s="36">
        <f>IF(ISNA(VLOOKUP($C23,'SS Provincals MSLM Feb 24'!$A$17:$I$58,9,FALSE))=TRUE,0,VLOOKUP($C23,'SS Provincals MSLM Feb 24'!$A$17:$I$58,9,FALSE))</f>
        <v>5</v>
      </c>
      <c r="N23" s="36">
        <f>IF(ISNA(VLOOKUP($C23,'Noram SS COP SUN 26'!$A$17:$I$22,9,FALSE))=TRUE,0,VLOOKUP($C23,'Noram SS COP SUN 26'!$A$17:$I$22,9,FALSE))</f>
        <v>0</v>
      </c>
      <c r="O23" s="36">
        <f>IF(ISNA(VLOOKUP($C23,'Noram HP COP Fri 24'!$A$17:$I$35,9,FALSE))=TRUE,0,VLOOKUP($C23,'Noram HP COP Fri 24'!$A$17:$I$35,9,FALSE))</f>
        <v>0</v>
      </c>
      <c r="P23" s="36">
        <f>IF(ISNA(VLOOKUP($C23,'TT Provincials SS Feb 26'!$A$17:$I$87,9,FALSE))=TRUE,0,VLOOKUP($C23,'TT Provincials SS Feb 26'!$A$17:$I$87,9,FALSE))</f>
        <v>0</v>
      </c>
      <c r="Q23" s="36">
        <f>IF(ISNA(VLOOKUP($C23,'MSLM NORAM MAR 4 SS'!$A$17:$I$45,9,FALSE))=TRUE,0,VLOOKUP($C23,'MSLM NORAM MAR 4 SS'!$A$17:$I$45,9,FALSE))</f>
        <v>0</v>
      </c>
      <c r="R23" s="36">
        <f>IF(ISNA(VLOOKUP($C23,'COT HP Stoneham Mar 17'!$A$17:$I$35,9,FALSE))=TRUE,0,VLOOKUP($C23,'COT HP Stoneham Mar 17'!$A$17:$I$35,9,FALSE))</f>
        <v>0</v>
      </c>
      <c r="S23" s="35">
        <f>IF(ISNA(VLOOKUP($C23,'COT SS MARCH 19'!$A$17:$I$49,9,FALSE))=TRUE,0,VLOOKUP($C23,'COT SS MARCH 19'!$A$17:$I$49,9,FALSE))</f>
        <v>0</v>
      </c>
      <c r="T23" s="35">
        <f>IF(ISNA(VLOOKUP($C23,'StepUp Le Relais'!$A$17:$I$49,9,FALSE))=TRUE,0,VLOOKUP($C23,'StepUp Le Relais'!$A$17:$I$49,9,FALSE))</f>
        <v>0</v>
      </c>
      <c r="U23" s="35">
        <f>IF(ISNA(VLOOKUP($C23,'SS JR NATS WHISTHLER APRIL 7'!$A$17:$I$49,9,FALSE))=TRUE,0,VLOOKUP($C23,'SS JR NATS WHISTHLER APRIL 7'!$A$17:$I$49,9,FALSE))</f>
        <v>14</v>
      </c>
      <c r="V23" s="35">
        <f>IF(ISNA(VLOOKUP($C23,'JR NATS BA WHISTHLER APRIL 8'!$A$17:$I$49,9,FALSE))=TRUE,0,VLOOKUP($C23,'JR NATS BA WHISTHLER APRIL 8'!$A$17:$I$49,9,FALSE))</f>
        <v>18</v>
      </c>
      <c r="W23" s="35">
        <f>IF(ISNA(VLOOKUP($C23,'JR NATS HP WHISTHLER APRIL 9'!$A$17:$I$49,9,FALSE))=TRUE,0,VLOOKUP($C23,'JR NATS HP WHISTHLER APRIL 9'!$A$17:$I$49,9,FALSE))</f>
        <v>0</v>
      </c>
      <c r="X23" s="35"/>
    </row>
    <row r="24" spans="1:24" ht="15" customHeight="1">
      <c r="A24" s="276" t="s">
        <v>91</v>
      </c>
      <c r="B24" s="276" t="s">
        <v>62</v>
      </c>
      <c r="C24" s="206" t="s">
        <v>103</v>
      </c>
      <c r="D24" s="284">
        <f>IF(ISNA(VLOOKUP($C24,'RPA Caclulations'!$C$6:$K$75,3,FALSE))=TRUE,"0",VLOOKUP($C24,'RPA Caclulations'!$C$6:$K$75,3,FALSE))</f>
        <v>17</v>
      </c>
      <c r="E24" s="35" t="str">
        <f>IF(ISNA(VLOOKUP($C24,'COT Yukon Nov 25'!$A$17:$I$37,9,FALSE))=TRUE,"0",VLOOKUP($C24,'COT Yukon Nov 25'!$A$17:$I$37,9,FALSE))</f>
        <v>0</v>
      </c>
      <c r="F24" s="35" t="str">
        <f>IF(ISNA(VLOOKUP($C24,'CDN SS JAN 15'!$A$17:$I$31,9,FALSE))=TRUE,"0",VLOOKUP($C24,'CDN SS JAN 15'!$A$17:$I$31,9,FALSE))</f>
        <v>0</v>
      </c>
      <c r="G24" s="36">
        <f>IF(ISNA(VLOOKUP($C24,'MUSKOKA TT SS JAN 21'!$A$17:$I$32,9,FALSE))=TRUE,0,VLOOKUP($C24,'MUSKOKA TT SS JAN 21'!$A$17:$I$32,9,FALSE))</f>
        <v>0</v>
      </c>
      <c r="H24" s="36">
        <f>IF(ISNA(VLOOKUP($C24,'MUSKOKA TT SS JAN 22'!$A$17:$I$58,9,FALSE))=TRUE,0,VLOOKUP($C24,'MUSKOKA TT SS JAN 22'!$A$17:$I$58,9,FALSE))</f>
        <v>1</v>
      </c>
      <c r="I24" s="36">
        <f>IF(ISNA(VLOOKUP($C24,'COT SS MSLM JAN 28'!$A$17:$I$72,9,FALSE))=TRUE,0,VLOOKUP($C24,'COT SS MSLM JAN 28'!$A$17:$I$72,9,FALSE))</f>
        <v>40</v>
      </c>
      <c r="J24" s="36">
        <f>IF(ISNA(VLOOKUP($C24,'COT HP MSLM JAN 29'!$A$17:$I$74,9,FALSE))=TRUE,0,VLOOKUP($C24,'COT HP MSLM JAN 29'!$A$17:$I$74,9,FALSE))</f>
        <v>0</v>
      </c>
      <c r="K24" s="36">
        <f>IF(ISNA(VLOOKUP($C24,'Noram Aspen Feb 18 BA'!$A$17:$I$17,9,FALSE))=TRUE,0,VLOOKUP($C24,'Noram Aspen Feb 18 BA'!$A$17:$I$17,9,FALSE))</f>
        <v>0</v>
      </c>
      <c r="L24" s="36">
        <f>IF(ISNA(VLOOKUP($C24,'Noram Aspen Feb 16 SS'!$A$17:$I$23,9,FALSE))=TRUE,0,VLOOKUP($C24,'Noram Aspen Feb 16 SS'!$A$17:$I$23,9,FALSE))</f>
        <v>0</v>
      </c>
      <c r="M24" s="36">
        <f>IF(ISNA(VLOOKUP($C24,'SS Provincals MSLM Feb 24'!$A$17:$I$58,9,FALSE))=TRUE,0,VLOOKUP($C24,'SS Provincals MSLM Feb 24'!$A$17:$I$58,9,FALSE))</f>
        <v>8</v>
      </c>
      <c r="N24" s="36">
        <f>IF(ISNA(VLOOKUP($C24,'Noram SS COP SUN 26'!$A$17:$I$22,9,FALSE))=TRUE,0,VLOOKUP($C24,'Noram SS COP SUN 26'!$A$17:$I$22,9,FALSE))</f>
        <v>0</v>
      </c>
      <c r="O24" s="36">
        <f>IF(ISNA(VLOOKUP($C24,'Noram HP COP Fri 24'!$A$17:$I$35,9,FALSE))=TRUE,0,VLOOKUP($C24,'Noram HP COP Fri 24'!$A$17:$I$35,9,FALSE))</f>
        <v>0</v>
      </c>
      <c r="P24" s="36">
        <f>IF(ISNA(VLOOKUP($C24,'TT Provincials SS Feb 26'!$A$17:$I$87,9,FALSE))=TRUE,0,VLOOKUP($C24,'TT Provincials SS Feb 26'!$A$17:$I$87,9,FALSE))</f>
        <v>0</v>
      </c>
      <c r="Q24" s="36">
        <f>IF(ISNA(VLOOKUP($C24,'MSLM NORAM MAR 4 SS'!$A$17:$I$45,9,FALSE))=TRUE,0,VLOOKUP($C24,'MSLM NORAM MAR 4 SS'!$A$17:$I$45,9,FALSE))</f>
        <v>0</v>
      </c>
      <c r="R24" s="36">
        <f>IF(ISNA(VLOOKUP($C24,'COT HP Stoneham Mar 17'!$A$17:$I$35,9,FALSE))=TRUE,0,VLOOKUP($C24,'COT HP Stoneham Mar 17'!$A$17:$I$35,9,FALSE))</f>
        <v>0</v>
      </c>
      <c r="S24" s="35">
        <f>IF(ISNA(VLOOKUP($C24,'COT SS MARCH 19'!$A$17:$I$49,9,FALSE))=TRUE,0,VLOOKUP($C24,'COT SS MARCH 19'!$A$17:$I$49,9,FALSE))</f>
        <v>0</v>
      </c>
      <c r="T24" s="35">
        <f>IF(ISNA(VLOOKUP($C24,'StepUp Le Relais'!$A$17:$I$49,9,FALSE))=TRUE,0,VLOOKUP($C24,'StepUp Le Relais'!$A$17:$I$49,9,FALSE))</f>
        <v>0</v>
      </c>
      <c r="U24" s="35">
        <f>IF(ISNA(VLOOKUP($C24,'SS JR NATS WHISTHLER APRIL 7'!$A$17:$I$49,9,FALSE))=TRUE,0,VLOOKUP($C24,'SS JR NATS WHISTHLER APRIL 7'!$A$17:$I$49,9,FALSE))</f>
        <v>48</v>
      </c>
      <c r="V24" s="35">
        <f>IF(ISNA(VLOOKUP($C24,'JR NATS BA WHISTHLER APRIL 8'!$A$17:$I$49,9,FALSE))=TRUE,0,VLOOKUP($C24,'JR NATS BA WHISTHLER APRIL 8'!$A$17:$I$49,9,FALSE))</f>
        <v>23</v>
      </c>
      <c r="W24" s="35">
        <f>IF(ISNA(VLOOKUP($C24,'JR NATS HP WHISTHLER APRIL 9'!$A$17:$I$49,9,FALSE))=TRUE,0,VLOOKUP($C24,'JR NATS HP WHISTHLER APRIL 9'!$A$17:$I$49,9,FALSE))</f>
        <v>35</v>
      </c>
      <c r="X24" s="35"/>
    </row>
    <row r="25" spans="1:24" ht="15" customHeight="1">
      <c r="A25" s="278" t="s">
        <v>60</v>
      </c>
      <c r="B25" s="278" t="s">
        <v>69</v>
      </c>
      <c r="C25" s="206" t="s">
        <v>58</v>
      </c>
      <c r="D25" s="284">
        <f>IF(ISNA(VLOOKUP($C25,'RPA Caclulations'!$C$6:$K$75,3,FALSE))=TRUE,"0",VLOOKUP($C25,'RPA Caclulations'!$C$6:$K$75,3,FALSE))</f>
        <v>18</v>
      </c>
      <c r="E25" s="35">
        <f>IF(ISNA(VLOOKUP($C25,'COT Yukon Nov 25'!$A$17:$I$37,9,FALSE))=TRUE,"0",VLOOKUP($C25,'COT Yukon Nov 25'!$A$17:$I$37,9,FALSE))</f>
        <v>35</v>
      </c>
      <c r="F25" s="35">
        <f>IF(ISNA(VLOOKUP($C25,'CDN SS JAN 15'!$A$17:$I$31,9,FALSE))=TRUE,"0",VLOOKUP($C25,'CDN SS JAN 15'!$A$17:$I$31,9,FALSE))</f>
        <v>53</v>
      </c>
      <c r="G25" s="36">
        <f>IF(ISNA(VLOOKUP($C25,'MUSKOKA TT SS JAN 21'!$A$17:$I$32,9,FALSE))=TRUE,0,VLOOKUP($C25,'MUSKOKA TT SS JAN 21'!$A$17:$I$32,9,FALSE))</f>
        <v>0</v>
      </c>
      <c r="H25" s="36">
        <f>IF(ISNA(VLOOKUP($C25,'MUSKOKA TT SS JAN 22'!$A$17:$I$58,9,FALSE))=TRUE,0,VLOOKUP($C25,'MUSKOKA TT SS JAN 22'!$A$17:$I$58,9,FALSE))</f>
        <v>0</v>
      </c>
      <c r="I25" s="36">
        <f>IF(ISNA(VLOOKUP($C25,'COT SS MSLM JAN 28'!$A$17:$I$72,9,FALSE))=TRUE,0,VLOOKUP($C25,'COT SS MSLM JAN 28'!$A$17:$I$72,9,FALSE))</f>
        <v>24</v>
      </c>
      <c r="J25" s="36">
        <f>IF(ISNA(VLOOKUP($C25,'COT HP MSLM JAN 29'!$A$17:$I$74,9,FALSE))=TRUE,0,VLOOKUP($C25,'COT HP MSLM JAN 29'!$A$17:$I$74,9,FALSE))</f>
        <v>0</v>
      </c>
      <c r="K25" s="36">
        <f>IF(ISNA(VLOOKUP($C25,'Noram Aspen Feb 18 BA'!$A$17:$I$17,9,FALSE))=TRUE,0,VLOOKUP($C25,'Noram Aspen Feb 18 BA'!$A$17:$I$17,9,FALSE))</f>
        <v>0</v>
      </c>
      <c r="L25" s="36">
        <f>IF(ISNA(VLOOKUP($C25,'Noram Aspen Feb 16 SS'!$A$17:$I$23,9,FALSE))=TRUE,0,VLOOKUP($C25,'Noram Aspen Feb 16 SS'!$A$17:$I$23,9,FALSE))</f>
        <v>74</v>
      </c>
      <c r="M25" s="36">
        <f>IF(ISNA(VLOOKUP($C25,'SS Provincals MSLM Feb 24'!$A$17:$I$58,9,FALSE))=TRUE,0,VLOOKUP($C25,'SS Provincals MSLM Feb 24'!$A$17:$I$58,9,FALSE))</f>
        <v>0</v>
      </c>
      <c r="N25" s="36">
        <f>IF(ISNA(VLOOKUP($C25,'Noram SS COP SUN 26'!$A$17:$I$22,9,FALSE))=TRUE,0,VLOOKUP($C25,'Noram SS COP SUN 26'!$A$17:$I$22,9,FALSE))</f>
        <v>0</v>
      </c>
      <c r="O25" s="36">
        <f>IF(ISNA(VLOOKUP($C25,'Noram HP COP Fri 24'!$A$17:$I$35,9,FALSE))=TRUE,0,VLOOKUP($C25,'Noram HP COP Fri 24'!$A$17:$I$35,9,FALSE))</f>
        <v>0</v>
      </c>
      <c r="P25" s="36">
        <f>IF(ISNA(VLOOKUP($C25,'TT Provincials SS Feb 26'!$A$17:$I$87,9,FALSE))=TRUE,0,VLOOKUP($C25,'TT Provincials SS Feb 26'!$A$17:$I$87,9,FALSE))</f>
        <v>0</v>
      </c>
      <c r="Q25" s="36">
        <f>IF(ISNA(VLOOKUP($C25,'MSLM NORAM MAR 4 SS'!$A$17:$I$45,9,FALSE))=TRUE,0,VLOOKUP($C25,'MSLM NORAM MAR 4 SS'!$A$17:$I$45,9,FALSE))</f>
        <v>18</v>
      </c>
      <c r="R25" s="36">
        <f>IF(ISNA(VLOOKUP($C25,'COT HP Stoneham Mar 17'!$A$17:$I$35,9,FALSE))=TRUE,0,VLOOKUP($C25,'COT HP Stoneham Mar 17'!$A$17:$I$35,9,FALSE))</f>
        <v>0</v>
      </c>
      <c r="S25" s="35">
        <f>IF(ISNA(VLOOKUP($C25,'COT SS MARCH 19'!$A$17:$I$49,9,FALSE))=TRUE,0,VLOOKUP($C25,'COT SS MARCH 19'!$A$17:$I$49,9,FALSE))</f>
        <v>26</v>
      </c>
      <c r="T25" s="35">
        <f>IF(ISNA(VLOOKUP($C25,'StepUp Le Relais'!$A$17:$I$49,9,FALSE))=TRUE,0,VLOOKUP($C25,'StepUp Le Relais'!$A$17:$I$49,9,FALSE))</f>
        <v>0</v>
      </c>
      <c r="U25" s="35">
        <f>IF(ISNA(VLOOKUP($C25,'SS JR NATS WHISTHLER APRIL 7'!$A$17:$I$49,9,FALSE))=TRUE,0,VLOOKUP($C25,'SS JR NATS WHISTHLER APRIL 7'!$A$17:$I$49,9,FALSE))</f>
        <v>0</v>
      </c>
      <c r="V25" s="35">
        <f>IF(ISNA(VLOOKUP($C25,'JR NATS BA WHISTHLER APRIL 8'!$A$17:$I$49,9,FALSE))=TRUE,0,VLOOKUP($C25,'JR NATS BA WHISTHLER APRIL 8'!$A$17:$I$49,9,FALSE))</f>
        <v>0</v>
      </c>
      <c r="W25" s="35">
        <f>IF(ISNA(VLOOKUP($C25,'JR NATS HP WHISTHLER APRIL 9'!$A$17:$I$49,9,FALSE))=TRUE,0,VLOOKUP($C25,'JR NATS HP WHISTHLER APRIL 9'!$A$17:$I$49,9,FALSE))</f>
        <v>0</v>
      </c>
      <c r="X25" s="35"/>
    </row>
    <row r="26" spans="1:24" ht="15" customHeight="1">
      <c r="A26" s="278" t="s">
        <v>94</v>
      </c>
      <c r="B26" s="278" t="s">
        <v>62</v>
      </c>
      <c r="C26" s="206" t="s">
        <v>105</v>
      </c>
      <c r="D26" s="284">
        <f>IF(ISNA(VLOOKUP($C26,'RPA Caclulations'!$C$6:$K$75,3,FALSE))=TRUE,"0",VLOOKUP($C26,'RPA Caclulations'!$C$6:$K$75,3,FALSE))</f>
        <v>19</v>
      </c>
      <c r="E26" s="35" t="str">
        <f>IF(ISNA(VLOOKUP($C26,'COT Yukon Nov 25'!$A$17:$I$37,9,FALSE))=TRUE,"0",VLOOKUP($C26,'COT Yukon Nov 25'!$A$17:$I$37,9,FALSE))</f>
        <v>0</v>
      </c>
      <c r="F26" s="35" t="str">
        <f>IF(ISNA(VLOOKUP($C26,'CDN SS JAN 15'!$A$17:$I$31,9,FALSE))=TRUE,"0",VLOOKUP($C26,'CDN SS JAN 15'!$A$17:$I$31,9,FALSE))</f>
        <v>0</v>
      </c>
      <c r="G26" s="36">
        <f>IF(ISNA(VLOOKUP($C26,'MUSKOKA TT SS JAN 21'!$A$17:$I$32,9,FALSE))=TRUE,0,VLOOKUP($C26,'MUSKOKA TT SS JAN 21'!$A$17:$I$32,9,FALSE))</f>
        <v>3</v>
      </c>
      <c r="H26" s="36">
        <f>IF(ISNA(VLOOKUP($C26,'MUSKOKA TT SS JAN 22'!$A$17:$I$58,9,FALSE))=TRUE,0,VLOOKUP($C26,'MUSKOKA TT SS JAN 22'!$A$17:$I$58,9,FALSE))</f>
        <v>5</v>
      </c>
      <c r="I26" s="36">
        <f>IF(ISNA(VLOOKUP($C26,'COT SS MSLM JAN 28'!$A$17:$I$72,9,FALSE))=TRUE,0,VLOOKUP($C26,'COT SS MSLM JAN 28'!$A$17:$I$72,9,FALSE))</f>
        <v>21</v>
      </c>
      <c r="J26" s="36">
        <f>IF(ISNA(VLOOKUP($C26,'COT HP MSLM JAN 29'!$A$17:$I$74,9,FALSE))=TRUE,0,VLOOKUP($C26,'COT HP MSLM JAN 29'!$A$17:$I$74,9,FALSE))</f>
        <v>0</v>
      </c>
      <c r="K26" s="36">
        <f>IF(ISNA(VLOOKUP($C26,'Noram Aspen Feb 18 BA'!$A$17:$I$17,9,FALSE))=TRUE,0,VLOOKUP($C26,'Noram Aspen Feb 18 BA'!$A$17:$I$17,9,FALSE))</f>
        <v>0</v>
      </c>
      <c r="L26" s="36">
        <f>IF(ISNA(VLOOKUP($C26,'Noram Aspen Feb 16 SS'!$A$17:$I$23,9,FALSE))=TRUE,0,VLOOKUP($C26,'Noram Aspen Feb 16 SS'!$A$17:$I$23,9,FALSE))</f>
        <v>0</v>
      </c>
      <c r="M26" s="36">
        <f>IF(ISNA(VLOOKUP($C26,'SS Provincals MSLM Feb 24'!$A$17:$I$58,9,FALSE))=TRUE,0,VLOOKUP($C26,'SS Provincals MSLM Feb 24'!$A$17:$I$58,9,FALSE))</f>
        <v>13</v>
      </c>
      <c r="N26" s="36">
        <f>IF(ISNA(VLOOKUP($C26,'Noram SS COP SUN 26'!$A$17:$I$22,9,FALSE))=TRUE,0,VLOOKUP($C26,'Noram SS COP SUN 26'!$A$17:$I$22,9,FALSE))</f>
        <v>0</v>
      </c>
      <c r="O26" s="36">
        <f>IF(ISNA(VLOOKUP($C26,'Noram HP COP Fri 24'!$A$17:$I$35,9,FALSE))=TRUE,0,VLOOKUP($C26,'Noram HP COP Fri 24'!$A$17:$I$35,9,FALSE))</f>
        <v>0</v>
      </c>
      <c r="P26" s="36">
        <f>IF(ISNA(VLOOKUP($C26,'TT Provincials SS Feb 26'!$A$17:$I$87,9,FALSE))=TRUE,0,VLOOKUP($C26,'TT Provincials SS Feb 26'!$A$17:$I$87,9,FALSE))</f>
        <v>0</v>
      </c>
      <c r="Q26" s="36">
        <f>IF(ISNA(VLOOKUP($C26,'MSLM NORAM MAR 4 SS'!$A$17:$I$45,9,FALSE))=TRUE,0,VLOOKUP($C26,'MSLM NORAM MAR 4 SS'!$A$17:$I$45,9,FALSE))</f>
        <v>0</v>
      </c>
      <c r="R26" s="36">
        <f>IF(ISNA(VLOOKUP($C26,'COT HP Stoneham Mar 17'!$A$17:$I$35,9,FALSE))=TRUE,0,VLOOKUP($C26,'COT HP Stoneham Mar 17'!$A$17:$I$35,9,FALSE))</f>
        <v>0</v>
      </c>
      <c r="S26" s="35">
        <f>IF(ISNA(VLOOKUP($C26,'COT SS MARCH 19'!$A$17:$I$49,9,FALSE))=TRUE,0,VLOOKUP($C26,'COT SS MARCH 19'!$A$17:$I$49,9,FALSE))</f>
        <v>36</v>
      </c>
      <c r="T26" s="35">
        <f>IF(ISNA(VLOOKUP($C26,'StepUp Le Relais'!$A$17:$I$49,9,FALSE))=TRUE,0,VLOOKUP($C26,'StepUp Le Relais'!$A$17:$I$49,9,FALSE))</f>
        <v>0</v>
      </c>
      <c r="U26" s="35">
        <f>IF(ISNA(VLOOKUP($C26,'SS JR NATS WHISTHLER APRIL 7'!$A$17:$I$49,9,FALSE))=TRUE,0,VLOOKUP($C26,'SS JR NATS WHISTHLER APRIL 7'!$A$17:$I$49,9,FALSE))</f>
        <v>11</v>
      </c>
      <c r="V26" s="35">
        <f>IF(ISNA(VLOOKUP($C26,'JR NATS BA WHISTHLER APRIL 8'!$A$17:$I$49,9,FALSE))=TRUE,0,VLOOKUP($C26,'JR NATS BA WHISTHLER APRIL 8'!$A$17:$I$49,9,FALSE))</f>
        <v>57</v>
      </c>
      <c r="W26" s="35">
        <f>IF(ISNA(VLOOKUP($C26,'JR NATS HP WHISTHLER APRIL 9'!$A$17:$I$49,9,FALSE))=TRUE,0,VLOOKUP($C26,'JR NATS HP WHISTHLER APRIL 9'!$A$17:$I$49,9,FALSE))</f>
        <v>0</v>
      </c>
      <c r="X26" s="35"/>
    </row>
    <row r="27" spans="1:24" ht="15" customHeight="1">
      <c r="A27" s="278" t="s">
        <v>93</v>
      </c>
      <c r="B27" s="278" t="s">
        <v>62</v>
      </c>
      <c r="C27" s="205" t="s">
        <v>92</v>
      </c>
      <c r="D27" s="284">
        <f>IF(ISNA(VLOOKUP($C27,'RPA Caclulations'!$C$6:$K$75,3,FALSE))=TRUE,"0",VLOOKUP($C27,'RPA Caclulations'!$C$6:$K$75,3,FALSE))</f>
        <v>20</v>
      </c>
      <c r="E27" s="35" t="str">
        <f>IF(ISNA(VLOOKUP($C27,'COT Yukon Nov 25'!$A$17:$I$37,9,FALSE))=TRUE,"0",VLOOKUP($C27,'COT Yukon Nov 25'!$A$17:$I$37,9,FALSE))</f>
        <v>0</v>
      </c>
      <c r="F27" s="35" t="str">
        <f>IF(ISNA(VLOOKUP($C27,'CDN SS JAN 15'!$A$17:$I$31,9,FALSE))=TRUE,"0",VLOOKUP($C27,'CDN SS JAN 15'!$A$17:$I$31,9,FALSE))</f>
        <v>0</v>
      </c>
      <c r="G27" s="36">
        <f>IF(ISNA(VLOOKUP($C27,'MUSKOKA TT SS JAN 21'!$A$17:$I$32,9,FALSE))=TRUE,0,VLOOKUP($C27,'MUSKOKA TT SS JAN 21'!$A$17:$I$32,9,FALSE))</f>
        <v>5</v>
      </c>
      <c r="H27" s="36">
        <f>IF(ISNA(VLOOKUP($C27,'MUSKOKA TT SS JAN 22'!$A$17:$I$58,9,FALSE))=TRUE,0,VLOOKUP($C27,'MUSKOKA TT SS JAN 22'!$A$17:$I$58,9,FALSE))</f>
        <v>8</v>
      </c>
      <c r="I27" s="36">
        <f>IF(ISNA(VLOOKUP($C27,'COT SS MSLM JAN 28'!$A$17:$I$72,9,FALSE))=TRUE,0,VLOOKUP($C27,'COT SS MSLM JAN 28'!$A$17:$I$72,9,FALSE))</f>
        <v>47</v>
      </c>
      <c r="J27" s="36">
        <f>IF(ISNA(VLOOKUP($C27,'COT HP MSLM JAN 29'!$A$17:$I$74,9,FALSE))=TRUE,0,VLOOKUP($C27,'COT HP MSLM JAN 29'!$A$17:$I$74,9,FALSE))</f>
        <v>12</v>
      </c>
      <c r="K27" s="36">
        <f>IF(ISNA(VLOOKUP($C27,'Noram Aspen Feb 18 BA'!$A$17:$I$17,9,FALSE))=TRUE,0,VLOOKUP($C27,'Noram Aspen Feb 18 BA'!$A$17:$I$17,9,FALSE))</f>
        <v>0</v>
      </c>
      <c r="L27" s="36">
        <f>IF(ISNA(VLOOKUP($C27,'Noram Aspen Feb 16 SS'!$A$17:$I$23,9,FALSE))=TRUE,0,VLOOKUP($C27,'Noram Aspen Feb 16 SS'!$A$17:$I$23,9,FALSE))</f>
        <v>0</v>
      </c>
      <c r="M27" s="36">
        <f>IF(ISNA(VLOOKUP($C27,'SS Provincals MSLM Feb 24'!$A$17:$I$58,9,FALSE))=TRUE,0,VLOOKUP($C27,'SS Provincals MSLM Feb 24'!$A$17:$I$58,9,FALSE))</f>
        <v>34</v>
      </c>
      <c r="N27" s="36">
        <f>IF(ISNA(VLOOKUP($C27,'Noram SS COP SUN 26'!$A$17:$I$22,9,FALSE))=TRUE,0,VLOOKUP($C27,'Noram SS COP SUN 26'!$A$17:$I$22,9,FALSE))</f>
        <v>0</v>
      </c>
      <c r="O27" s="36">
        <f>IF(ISNA(VLOOKUP($C27,'Noram HP COP Fri 24'!$A$17:$I$35,9,FALSE))=TRUE,0,VLOOKUP($C27,'Noram HP COP Fri 24'!$A$17:$I$35,9,FALSE))</f>
        <v>0</v>
      </c>
      <c r="P27" s="36">
        <f>IF(ISNA(VLOOKUP($C27,'TT Provincials SS Feb 26'!$A$17:$I$87,9,FALSE))=TRUE,0,VLOOKUP($C27,'TT Provincials SS Feb 26'!$A$17:$I$87,9,FALSE))</f>
        <v>0</v>
      </c>
      <c r="Q27" s="36">
        <f>IF(ISNA(VLOOKUP($C27,'MSLM NORAM MAR 4 SS'!$A$17:$I$45,9,FALSE))=TRUE,0,VLOOKUP($C27,'MSLM NORAM MAR 4 SS'!$A$17:$I$45,9,FALSE))</f>
        <v>0</v>
      </c>
      <c r="R27" s="36">
        <f>IF(ISNA(VLOOKUP($C27,'COT HP Stoneham Mar 17'!$A$17:$I$35,9,FALSE))=TRUE,0,VLOOKUP($C27,'COT HP Stoneham Mar 17'!$A$17:$I$35,9,FALSE))</f>
        <v>0</v>
      </c>
      <c r="S27" s="35">
        <f>IF(ISNA(VLOOKUP($C27,'COT SS MARCH 19'!$A$17:$I$49,9,FALSE))=TRUE,0,VLOOKUP($C27,'COT SS MARCH 19'!$A$17:$I$49,9,FALSE))</f>
        <v>0</v>
      </c>
      <c r="T27" s="35">
        <f>IF(ISNA(VLOOKUP($C27,'StepUp Le Relais'!$A$17:$I$49,9,FALSE))=TRUE,0,VLOOKUP($C27,'StepUp Le Relais'!$A$17:$I$49,9,FALSE))</f>
        <v>0</v>
      </c>
      <c r="U27" s="35">
        <f>IF(ISNA(VLOOKUP($C27,'SS JR NATS WHISTHLER APRIL 7'!$A$17:$I$49,9,FALSE))=TRUE,0,VLOOKUP($C27,'SS JR NATS WHISTHLER APRIL 7'!$A$17:$I$49,9,FALSE))</f>
        <v>47</v>
      </c>
      <c r="V27" s="35">
        <f>IF(ISNA(VLOOKUP($C27,'JR NATS BA WHISTHLER APRIL 8'!$A$17:$I$49,9,FALSE))=TRUE,0,VLOOKUP($C27,'JR NATS BA WHISTHLER APRIL 8'!$A$17:$I$49,9,FALSE))</f>
        <v>51</v>
      </c>
      <c r="W27" s="35">
        <f>IF(ISNA(VLOOKUP($C27,'JR NATS HP WHISTHLER APRIL 9'!$A$17:$I$49,9,FALSE))=TRUE,0,VLOOKUP($C27,'JR NATS HP WHISTHLER APRIL 9'!$A$17:$I$49,9,FALSE))</f>
        <v>37</v>
      </c>
      <c r="X27" s="35"/>
    </row>
    <row r="28" spans="1:24" ht="15" customHeight="1">
      <c r="A28" s="276" t="s">
        <v>94</v>
      </c>
      <c r="B28" s="276" t="s">
        <v>80</v>
      </c>
      <c r="C28" s="206" t="s">
        <v>118</v>
      </c>
      <c r="D28" s="284">
        <f>IF(ISNA(VLOOKUP($C28,'RPA Caclulations'!$C$6:$K$75,3,FALSE))=TRUE,"0",VLOOKUP($C28,'RPA Caclulations'!$C$6:$K$75,3,FALSE))</f>
        <v>21</v>
      </c>
      <c r="E28" s="35" t="str">
        <f>IF(ISNA(VLOOKUP($C28,'COT Yukon Nov 25'!$A$17:$I$37,9,FALSE))=TRUE,"0",VLOOKUP($C28,'COT Yukon Nov 25'!$A$17:$I$37,9,FALSE))</f>
        <v>0</v>
      </c>
      <c r="F28" s="35" t="str">
        <f>IF(ISNA(VLOOKUP($C28,'CDN SS JAN 15'!$A$17:$I$31,9,FALSE))=TRUE,"0",VLOOKUP($C28,'CDN SS JAN 15'!$A$17:$I$31,9,FALSE))</f>
        <v>0</v>
      </c>
      <c r="G28" s="36">
        <f>IF(ISNA(VLOOKUP($C28,'MUSKOKA TT SS JAN 21'!$A$17:$I$32,9,FALSE))=TRUE,0,VLOOKUP($C28,'MUSKOKA TT SS JAN 21'!$A$17:$I$32,9,FALSE))</f>
        <v>3</v>
      </c>
      <c r="H28" s="36">
        <f>IF(ISNA(VLOOKUP($C28,'MUSKOKA TT SS JAN 22'!$A$17:$I$58,9,FALSE))=TRUE,0,VLOOKUP($C28,'MUSKOKA TT SS JAN 22'!$A$17:$I$58,9,FALSE))</f>
        <v>1</v>
      </c>
      <c r="I28" s="36">
        <f>IF(ISNA(VLOOKUP($C28,'COT SS MSLM JAN 28'!$A$17:$I$72,9,FALSE))=TRUE,0,VLOOKUP($C28,'COT SS MSLM JAN 28'!$A$17:$I$72,9,FALSE))</f>
        <v>44</v>
      </c>
      <c r="J28" s="36">
        <f>IF(ISNA(VLOOKUP($C28,'COT HP MSLM JAN 29'!$A$17:$I$74,9,FALSE))=TRUE,0,VLOOKUP($C28,'COT HP MSLM JAN 29'!$A$17:$I$74,9,FALSE))</f>
        <v>14</v>
      </c>
      <c r="K28" s="36">
        <f>IF(ISNA(VLOOKUP($C28,'Noram Aspen Feb 18 BA'!$A$17:$I$17,9,FALSE))=TRUE,0,VLOOKUP($C28,'Noram Aspen Feb 18 BA'!$A$17:$I$17,9,FALSE))</f>
        <v>0</v>
      </c>
      <c r="L28" s="36">
        <f>IF(ISNA(VLOOKUP($C28,'Noram Aspen Feb 16 SS'!$A$17:$I$23,9,FALSE))=TRUE,0,VLOOKUP($C28,'Noram Aspen Feb 16 SS'!$A$17:$I$23,9,FALSE))</f>
        <v>0</v>
      </c>
      <c r="M28" s="36">
        <f>IF(ISNA(VLOOKUP($C28,'SS Provincals MSLM Feb 24'!$A$17:$I$58,9,FALSE))=TRUE,0,VLOOKUP($C28,'SS Provincals MSLM Feb 24'!$A$17:$I$58,9,FALSE))</f>
        <v>11</v>
      </c>
      <c r="N28" s="36">
        <f>IF(ISNA(VLOOKUP($C28,'Noram SS COP SUN 26'!$A$17:$I$22,9,FALSE))=TRUE,0,VLOOKUP($C28,'Noram SS COP SUN 26'!$A$17:$I$22,9,FALSE))</f>
        <v>0</v>
      </c>
      <c r="O28" s="36">
        <f>IF(ISNA(VLOOKUP($C28,'Noram HP COP Fri 24'!$A$17:$I$35,9,FALSE))=TRUE,0,VLOOKUP($C28,'Noram HP COP Fri 24'!$A$17:$I$35,9,FALSE))</f>
        <v>0</v>
      </c>
      <c r="P28" s="36">
        <f>IF(ISNA(VLOOKUP($C28,'TT Provincials SS Feb 26'!$A$17:$I$87,9,FALSE))=TRUE,0,VLOOKUP($C28,'TT Provincials SS Feb 26'!$A$17:$I$87,9,FALSE))</f>
        <v>0</v>
      </c>
      <c r="Q28" s="36">
        <f>IF(ISNA(VLOOKUP($C28,'MSLM NORAM MAR 4 SS'!$A$17:$I$45,9,FALSE))=TRUE,0,VLOOKUP($C28,'MSLM NORAM MAR 4 SS'!$A$17:$I$45,9,FALSE))</f>
        <v>0</v>
      </c>
      <c r="R28" s="36">
        <f>IF(ISNA(VLOOKUP($C28,'COT HP Stoneham Mar 17'!$A$17:$I$35,9,FALSE))=TRUE,0,VLOOKUP($C28,'COT HP Stoneham Mar 17'!$A$17:$I$35,9,FALSE))</f>
        <v>0</v>
      </c>
      <c r="S28" s="35">
        <f>IF(ISNA(VLOOKUP($C28,'COT SS MARCH 19'!$A$17:$I$49,9,FALSE))=TRUE,0,VLOOKUP($C28,'COT SS MARCH 19'!$A$17:$I$49,9,FALSE))</f>
        <v>28</v>
      </c>
      <c r="T28" s="35">
        <f>IF(ISNA(VLOOKUP($C28,'StepUp Le Relais'!$A$17:$I$49,9,FALSE))=TRUE,0,VLOOKUP($C28,'StepUp Le Relais'!$A$17:$I$49,9,FALSE))</f>
        <v>0</v>
      </c>
      <c r="U28" s="35">
        <f>IF(ISNA(VLOOKUP($C28,'SS JR NATS WHISTHLER APRIL 7'!$A$17:$I$49,9,FALSE))=TRUE,0,VLOOKUP($C28,'SS JR NATS WHISTHLER APRIL 7'!$A$17:$I$49,9,FALSE))</f>
        <v>36</v>
      </c>
      <c r="V28" s="35">
        <f>IF(ISNA(VLOOKUP($C28,'JR NATS BA WHISTHLER APRIL 8'!$A$17:$I$49,9,FALSE))=TRUE,0,VLOOKUP($C28,'JR NATS BA WHISTHLER APRIL 8'!$A$17:$I$49,9,FALSE))</f>
        <v>61</v>
      </c>
      <c r="W28" s="35">
        <f>IF(ISNA(VLOOKUP($C28,'JR NATS HP WHISTHLER APRIL 9'!$A$17:$I$49,9,FALSE))=TRUE,0,VLOOKUP($C28,'JR NATS HP WHISTHLER APRIL 9'!$A$17:$I$49,9,FALSE))</f>
        <v>12</v>
      </c>
      <c r="X28" s="35"/>
    </row>
    <row r="29" spans="1:24" ht="15" customHeight="1">
      <c r="A29" s="276" t="s">
        <v>91</v>
      </c>
      <c r="B29" s="278" t="s">
        <v>71</v>
      </c>
      <c r="C29" s="206" t="s">
        <v>114</v>
      </c>
      <c r="D29" s="284">
        <f>IF(ISNA(VLOOKUP($C29,'RPA Caclulations'!$C$6:$K$75,3,FALSE))=TRUE,"0",VLOOKUP($C29,'RPA Caclulations'!$C$6:$K$75,3,FALSE))</f>
        <v>22</v>
      </c>
      <c r="E29" s="35" t="str">
        <f>IF(ISNA(VLOOKUP($C29,'COT Yukon Nov 25'!$A$17:$I$37,9,FALSE))=TRUE,"0",VLOOKUP($C29,'COT Yukon Nov 25'!$A$17:$I$37,9,FALSE))</f>
        <v>0</v>
      </c>
      <c r="F29" s="35" t="str">
        <f>IF(ISNA(VLOOKUP($C29,'CDN SS JAN 15'!$A$17:$I$31,9,FALSE))=TRUE,"0",VLOOKUP($C29,'CDN SS JAN 15'!$A$17:$I$31,9,FALSE))</f>
        <v>0</v>
      </c>
      <c r="G29" s="36">
        <f>IF(ISNA(VLOOKUP($C29,'MUSKOKA TT SS JAN 21'!$A$17:$I$32,9,FALSE))=TRUE,0,VLOOKUP($C29,'MUSKOKA TT SS JAN 21'!$A$17:$I$32,9,FALSE))</f>
        <v>2</v>
      </c>
      <c r="H29" s="36">
        <f>IF(ISNA(VLOOKUP($C29,'MUSKOKA TT SS JAN 22'!$A$17:$I$58,9,FALSE))=TRUE,0,VLOOKUP($C29,'MUSKOKA TT SS JAN 22'!$A$17:$I$58,9,FALSE))</f>
        <v>5</v>
      </c>
      <c r="I29" s="36">
        <f>IF(ISNA(VLOOKUP($C29,'COT SS MSLM JAN 28'!$A$17:$I$72,9,FALSE))=TRUE,0,VLOOKUP($C29,'COT SS MSLM JAN 28'!$A$17:$I$72,9,FALSE))</f>
        <v>28</v>
      </c>
      <c r="J29" s="36">
        <f>IF(ISNA(VLOOKUP($C29,'COT HP MSLM JAN 29'!$A$17:$I$74,9,FALSE))=TRUE,0,VLOOKUP($C29,'COT HP MSLM JAN 29'!$A$17:$I$74,9,FALSE))</f>
        <v>23</v>
      </c>
      <c r="K29" s="36">
        <f>IF(ISNA(VLOOKUP($C29,'Noram Aspen Feb 18 BA'!$A$17:$I$17,9,FALSE))=TRUE,0,VLOOKUP($C29,'Noram Aspen Feb 18 BA'!$A$17:$I$17,9,FALSE))</f>
        <v>0</v>
      </c>
      <c r="L29" s="36">
        <f>IF(ISNA(VLOOKUP($C29,'Noram Aspen Feb 16 SS'!$A$17:$I$23,9,FALSE))=TRUE,0,VLOOKUP($C29,'Noram Aspen Feb 16 SS'!$A$17:$I$23,9,FALSE))</f>
        <v>0</v>
      </c>
      <c r="M29" s="36">
        <f>IF(ISNA(VLOOKUP($C29,'SS Provincals MSLM Feb 24'!$A$17:$I$58,9,FALSE))=TRUE,0,VLOOKUP($C29,'SS Provincals MSLM Feb 24'!$A$17:$I$58,9,FALSE))</f>
        <v>15</v>
      </c>
      <c r="N29" s="36">
        <f>IF(ISNA(VLOOKUP($C29,'Noram SS COP SUN 26'!$A$17:$I$22,9,FALSE))=TRUE,0,VLOOKUP($C29,'Noram SS COP SUN 26'!$A$17:$I$22,9,FALSE))</f>
        <v>0</v>
      </c>
      <c r="O29" s="36">
        <f>IF(ISNA(VLOOKUP($C29,'Noram HP COP Fri 24'!$A$17:$I$35,9,FALSE))=TRUE,0,VLOOKUP($C29,'Noram HP COP Fri 24'!$A$17:$I$35,9,FALSE))</f>
        <v>0</v>
      </c>
      <c r="P29" s="36">
        <f>IF(ISNA(VLOOKUP($C29,'TT Provincials SS Feb 26'!$A$17:$I$87,9,FALSE))=TRUE,0,VLOOKUP($C29,'TT Provincials SS Feb 26'!$A$17:$I$87,9,FALSE))</f>
        <v>0</v>
      </c>
      <c r="Q29" s="36">
        <f>IF(ISNA(VLOOKUP($C29,'MSLM NORAM MAR 4 SS'!$A$17:$I$45,9,FALSE))=TRUE,0,VLOOKUP($C29,'MSLM NORAM MAR 4 SS'!$A$17:$I$45,9,FALSE))</f>
        <v>0</v>
      </c>
      <c r="R29" s="36">
        <f>IF(ISNA(VLOOKUP($C29,'COT HP Stoneham Mar 17'!$A$17:$I$35,9,FALSE))=TRUE,0,VLOOKUP($C29,'COT HP Stoneham Mar 17'!$A$17:$I$35,9,FALSE))</f>
        <v>0</v>
      </c>
      <c r="S29" s="35">
        <f>IF(ISNA(VLOOKUP($C29,'COT SS MARCH 19'!$A$17:$I$49,9,FALSE))=TRUE,0,VLOOKUP($C29,'COT SS MARCH 19'!$A$17:$I$49,9,FALSE))</f>
        <v>39</v>
      </c>
      <c r="T29" s="35">
        <f>IF(ISNA(VLOOKUP($C29,'StepUp Le Relais'!$A$17:$I$49,9,FALSE))=TRUE,0,VLOOKUP($C29,'StepUp Le Relais'!$A$17:$I$49,9,FALSE))</f>
        <v>0</v>
      </c>
      <c r="U29" s="35">
        <f>IF(ISNA(VLOOKUP($C29,'SS JR NATS WHISTHLER APRIL 7'!$A$17:$I$49,9,FALSE))=TRUE,0,VLOOKUP($C29,'SS JR NATS WHISTHLER APRIL 7'!$A$17:$I$49,9,FALSE))</f>
        <v>42</v>
      </c>
      <c r="V29" s="35">
        <f>IF(ISNA(VLOOKUP($C29,'JR NATS BA WHISTHLER APRIL 8'!$A$17:$I$49,9,FALSE))=TRUE,0,VLOOKUP($C29,'JR NATS BA WHISTHLER APRIL 8'!$A$17:$I$49,9,FALSE))</f>
        <v>24</v>
      </c>
      <c r="W29" s="35">
        <f>IF(ISNA(VLOOKUP($C29,'JR NATS HP WHISTHLER APRIL 9'!$A$17:$I$49,9,FALSE))=TRUE,0,VLOOKUP($C29,'JR NATS HP WHISTHLER APRIL 9'!$A$17:$I$49,9,FALSE))</f>
        <v>28</v>
      </c>
      <c r="X29" s="35"/>
    </row>
    <row r="30" spans="1:24" ht="15" customHeight="1">
      <c r="A30" s="278" t="s">
        <v>94</v>
      </c>
      <c r="B30" s="278" t="s">
        <v>71</v>
      </c>
      <c r="C30" s="206" t="s">
        <v>116</v>
      </c>
      <c r="D30" s="284">
        <f>IF(ISNA(VLOOKUP($C30,'RPA Caclulations'!$C$6:$K$75,3,FALSE))=TRUE,"0",VLOOKUP($C30,'RPA Caclulations'!$C$6:$K$75,3,FALSE))</f>
        <v>23</v>
      </c>
      <c r="E30" s="35" t="str">
        <f>IF(ISNA(VLOOKUP($C30,'COT Yukon Nov 25'!$A$17:$I$37,9,FALSE))=TRUE,"0",VLOOKUP($C30,'COT Yukon Nov 25'!$A$17:$I$37,9,FALSE))</f>
        <v>0</v>
      </c>
      <c r="F30" s="35" t="str">
        <f>IF(ISNA(VLOOKUP($C30,'CDN SS JAN 15'!$A$17:$I$31,9,FALSE))=TRUE,"0",VLOOKUP($C30,'CDN SS JAN 15'!$A$17:$I$31,9,FALSE))</f>
        <v>0</v>
      </c>
      <c r="G30" s="36">
        <f>IF(ISNA(VLOOKUP($C30,'MUSKOKA TT SS JAN 21'!$A$17:$I$32,9,FALSE))=TRUE,0,VLOOKUP($C30,'MUSKOKA TT SS JAN 21'!$A$17:$I$32,9,FALSE))</f>
        <v>6</v>
      </c>
      <c r="H30" s="36">
        <f>IF(ISNA(VLOOKUP($C30,'MUSKOKA TT SS JAN 22'!$A$17:$I$58,9,FALSE))=TRUE,0,VLOOKUP($C30,'MUSKOKA TT SS JAN 22'!$A$17:$I$58,9,FALSE))</f>
        <v>3</v>
      </c>
      <c r="I30" s="36">
        <f>IF(ISNA(VLOOKUP($C30,'COT SS MSLM JAN 28'!$A$17:$I$72,9,FALSE))=TRUE,0,VLOOKUP($C30,'COT SS MSLM JAN 28'!$A$17:$I$72,9,FALSE))</f>
        <v>38</v>
      </c>
      <c r="J30" s="36">
        <f>IF(ISNA(VLOOKUP($C30,'COT HP MSLM JAN 29'!$A$17:$I$74,9,FALSE))=TRUE,0,VLOOKUP($C30,'COT HP MSLM JAN 29'!$A$17:$I$74,9,FALSE))</f>
        <v>0</v>
      </c>
      <c r="K30" s="36">
        <f>IF(ISNA(VLOOKUP($C30,'Noram Aspen Feb 18 BA'!$A$17:$I$17,9,FALSE))=TRUE,0,VLOOKUP($C30,'Noram Aspen Feb 18 BA'!$A$17:$I$17,9,FALSE))</f>
        <v>0</v>
      </c>
      <c r="L30" s="36">
        <f>IF(ISNA(VLOOKUP($C30,'Noram Aspen Feb 16 SS'!$A$17:$I$23,9,FALSE))=TRUE,0,VLOOKUP($C30,'Noram Aspen Feb 16 SS'!$A$17:$I$23,9,FALSE))</f>
        <v>0</v>
      </c>
      <c r="M30" s="36">
        <f>IF(ISNA(VLOOKUP($C30,'SS Provincals MSLM Feb 24'!$A$17:$I$58,9,FALSE))=TRUE,0,VLOOKUP($C30,'SS Provincals MSLM Feb 24'!$A$17:$I$58,9,FALSE))</f>
        <v>7</v>
      </c>
      <c r="N30" s="36">
        <f>IF(ISNA(VLOOKUP($C30,'Noram SS COP SUN 26'!$A$17:$I$22,9,FALSE))=TRUE,0,VLOOKUP($C30,'Noram SS COP SUN 26'!$A$17:$I$22,9,FALSE))</f>
        <v>0</v>
      </c>
      <c r="O30" s="36">
        <f>IF(ISNA(VLOOKUP($C30,'Noram HP COP Fri 24'!$A$17:$I$35,9,FALSE))=TRUE,0,VLOOKUP($C30,'Noram HP COP Fri 24'!$A$17:$I$35,9,FALSE))</f>
        <v>0</v>
      </c>
      <c r="P30" s="36">
        <f>IF(ISNA(VLOOKUP($C30,'TT Provincials SS Feb 26'!$A$17:$I$87,9,FALSE))=TRUE,0,VLOOKUP($C30,'TT Provincials SS Feb 26'!$A$17:$I$87,9,FALSE))</f>
        <v>0</v>
      </c>
      <c r="Q30" s="36">
        <f>IF(ISNA(VLOOKUP($C30,'MSLM NORAM MAR 4 SS'!$A$17:$I$45,9,FALSE))=TRUE,0,VLOOKUP($C30,'MSLM NORAM MAR 4 SS'!$A$17:$I$45,9,FALSE))</f>
        <v>0</v>
      </c>
      <c r="R30" s="36">
        <f>IF(ISNA(VLOOKUP($C30,'COT HP Stoneham Mar 17'!$A$17:$I$35,9,FALSE))=TRUE,0,VLOOKUP($C30,'COT HP Stoneham Mar 17'!$A$17:$I$35,9,FALSE))</f>
        <v>0</v>
      </c>
      <c r="S30" s="35">
        <f>IF(ISNA(VLOOKUP($C30,'COT SS MARCH 19'!$A$17:$I$49,9,FALSE))=TRUE,0,VLOOKUP($C30,'COT SS MARCH 19'!$A$17:$I$49,9,FALSE))</f>
        <v>34</v>
      </c>
      <c r="T30" s="35">
        <f>IF(ISNA(VLOOKUP($C30,'StepUp Le Relais'!$A$17:$I$49,9,FALSE))=TRUE,0,VLOOKUP($C30,'StepUp Le Relais'!$A$17:$I$49,9,FALSE))</f>
        <v>0</v>
      </c>
      <c r="U30" s="35">
        <f>IF(ISNA(VLOOKUP($C30,'SS JR NATS WHISTHLER APRIL 7'!$A$17:$I$49,9,FALSE))=TRUE,0,VLOOKUP($C30,'SS JR NATS WHISTHLER APRIL 7'!$A$17:$I$49,9,FALSE))</f>
        <v>26</v>
      </c>
      <c r="V30" s="35">
        <f>IF(ISNA(VLOOKUP($C30,'JR NATS BA WHISTHLER APRIL 8'!$A$17:$I$49,9,FALSE))=TRUE,0,VLOOKUP($C30,'JR NATS BA WHISTHLER APRIL 8'!$A$17:$I$49,9,FALSE))</f>
        <v>62</v>
      </c>
      <c r="W30" s="35">
        <f>IF(ISNA(VLOOKUP($C30,'JR NATS HP WHISTHLER APRIL 9'!$A$17:$I$49,9,FALSE))=TRUE,0,VLOOKUP($C30,'JR NATS HP WHISTHLER APRIL 9'!$A$17:$I$49,9,FALSE))</f>
        <v>0</v>
      </c>
      <c r="X30" s="35"/>
    </row>
    <row r="31" spans="1:24" ht="15" customHeight="1">
      <c r="A31" s="278" t="s">
        <v>94</v>
      </c>
      <c r="B31" s="276" t="s">
        <v>80</v>
      </c>
      <c r="C31" s="206" t="s">
        <v>126</v>
      </c>
      <c r="D31" s="284">
        <f>IF(ISNA(VLOOKUP($C31,'RPA Caclulations'!$C$6:$K$75,3,FALSE))=TRUE,"0",VLOOKUP($C31,'RPA Caclulations'!$C$6:$K$75,3,FALSE))</f>
        <v>24</v>
      </c>
      <c r="E31" s="35" t="str">
        <f>IF(ISNA(VLOOKUP($C31,'COT Yukon Nov 25'!$A$17:$I$37,9,FALSE))=TRUE,"0",VLOOKUP($C31,'COT Yukon Nov 25'!$A$17:$I$37,9,FALSE))</f>
        <v>0</v>
      </c>
      <c r="F31" s="35" t="str">
        <f>IF(ISNA(VLOOKUP($C31,'CDN SS JAN 15'!$A$17:$I$31,9,FALSE))=TRUE,"0",VLOOKUP($C31,'CDN SS JAN 15'!$A$17:$I$31,9,FALSE))</f>
        <v>0</v>
      </c>
      <c r="G31" s="36">
        <f>IF(ISNA(VLOOKUP($C31,'MUSKOKA TT SS JAN 21'!$A$17:$I$32,9,FALSE))=TRUE,0,VLOOKUP($C31,'MUSKOKA TT SS JAN 21'!$A$17:$I$32,9,FALSE))</f>
        <v>2</v>
      </c>
      <c r="H31" s="36">
        <f>IF(ISNA(VLOOKUP($C31,'MUSKOKA TT SS JAN 22'!$A$17:$I$58,9,FALSE))=TRUE,0,VLOOKUP($C31,'MUSKOKA TT SS JAN 22'!$A$17:$I$58,9,FALSE))</f>
        <v>3</v>
      </c>
      <c r="I31" s="36">
        <f>IF(ISNA(VLOOKUP($C31,'COT SS MSLM JAN 28'!$A$17:$I$72,9,FALSE))=TRUE,0,VLOOKUP($C31,'COT SS MSLM JAN 28'!$A$17:$I$72,9,FALSE))</f>
        <v>0</v>
      </c>
      <c r="J31" s="36">
        <f>IF(ISNA(VLOOKUP($C31,'COT HP MSLM JAN 29'!$A$17:$I$74,9,FALSE))=TRUE,0,VLOOKUP($C31,'COT HP MSLM JAN 29'!$A$17:$I$74,9,FALSE))</f>
        <v>0</v>
      </c>
      <c r="K31" s="36">
        <f>IF(ISNA(VLOOKUP($C31,'Noram Aspen Feb 18 BA'!$A$17:$I$17,9,FALSE))=TRUE,0,VLOOKUP($C31,'Noram Aspen Feb 18 BA'!$A$17:$I$17,9,FALSE))</f>
        <v>0</v>
      </c>
      <c r="L31" s="36">
        <f>IF(ISNA(VLOOKUP($C31,'Noram Aspen Feb 16 SS'!$A$17:$I$23,9,FALSE))=TRUE,0,VLOOKUP($C31,'Noram Aspen Feb 16 SS'!$A$17:$I$23,9,FALSE))</f>
        <v>0</v>
      </c>
      <c r="M31" s="36">
        <f>IF(ISNA(VLOOKUP($C31,'SS Provincals MSLM Feb 24'!$A$17:$I$58,9,FALSE))=TRUE,0,VLOOKUP($C31,'SS Provincals MSLM Feb 24'!$A$17:$I$58,9,FALSE))</f>
        <v>9</v>
      </c>
      <c r="N31" s="36">
        <f>IF(ISNA(VLOOKUP($C31,'Noram SS COP SUN 26'!$A$17:$I$22,9,FALSE))=TRUE,0,VLOOKUP($C31,'Noram SS COP SUN 26'!$A$17:$I$22,9,FALSE))</f>
        <v>0</v>
      </c>
      <c r="O31" s="36">
        <f>IF(ISNA(VLOOKUP($C31,'Noram HP COP Fri 24'!$A$17:$I$35,9,FALSE))=TRUE,0,VLOOKUP($C31,'Noram HP COP Fri 24'!$A$17:$I$35,9,FALSE))</f>
        <v>0</v>
      </c>
      <c r="P31" s="36">
        <f>IF(ISNA(VLOOKUP($C31,'TT Provincials SS Feb 26'!$A$17:$I$87,9,FALSE))=TRUE,0,VLOOKUP($C31,'TT Provincials SS Feb 26'!$A$17:$I$87,9,FALSE))</f>
        <v>0</v>
      </c>
      <c r="Q31" s="36">
        <f>IF(ISNA(VLOOKUP($C31,'MSLM NORAM MAR 4 SS'!$A$17:$I$45,9,FALSE))=TRUE,0,VLOOKUP($C31,'MSLM NORAM MAR 4 SS'!$A$17:$I$45,9,FALSE))</f>
        <v>0</v>
      </c>
      <c r="R31" s="36">
        <f>IF(ISNA(VLOOKUP($C31,'COT HP Stoneham Mar 17'!$A$17:$I$35,9,FALSE))=TRUE,0,VLOOKUP($C31,'COT HP Stoneham Mar 17'!$A$17:$I$35,9,FALSE))</f>
        <v>0</v>
      </c>
      <c r="S31" s="35">
        <f>IF(ISNA(VLOOKUP($C31,'COT SS MARCH 19'!$A$17:$I$49,9,FALSE))=TRUE,0,VLOOKUP($C31,'COT SS MARCH 19'!$A$17:$I$49,9,FALSE))</f>
        <v>0</v>
      </c>
      <c r="T31" s="35">
        <f>IF(ISNA(VLOOKUP($C31,'StepUp Le Relais'!$A$17:$I$49,9,FALSE))=TRUE,0,VLOOKUP($C31,'StepUp Le Relais'!$A$17:$I$49,9,FALSE))</f>
        <v>0</v>
      </c>
      <c r="U31" s="35">
        <f>IF(ISNA(VLOOKUP($C31,'SS JR NATS WHISTHLER APRIL 7'!$A$17:$I$49,9,FALSE))=TRUE,0,VLOOKUP($C31,'SS JR NATS WHISTHLER APRIL 7'!$A$17:$I$49,9,FALSE))</f>
        <v>25</v>
      </c>
      <c r="V31" s="35">
        <f>IF(ISNA(VLOOKUP($C31,'JR NATS BA WHISTHLER APRIL 8'!$A$17:$I$49,9,FALSE))=TRUE,0,VLOOKUP($C31,'JR NATS BA WHISTHLER APRIL 8'!$A$17:$I$49,9,FALSE))</f>
        <v>52</v>
      </c>
      <c r="W31" s="35">
        <f>IF(ISNA(VLOOKUP($C31,'JR NATS HP WHISTHLER APRIL 9'!$A$17:$I$49,9,FALSE))=TRUE,0,VLOOKUP($C31,'JR NATS HP WHISTHLER APRIL 9'!$A$17:$I$49,9,FALSE))</f>
        <v>17</v>
      </c>
      <c r="X31" s="35"/>
    </row>
    <row r="32" spans="1:24" ht="15" customHeight="1">
      <c r="A32" s="276" t="s">
        <v>91</v>
      </c>
      <c r="B32" s="278" t="s">
        <v>71</v>
      </c>
      <c r="C32" s="206" t="s">
        <v>109</v>
      </c>
      <c r="D32" s="284">
        <f>IF(ISNA(VLOOKUP($C32,'RPA Caclulations'!$C$6:$K$75,3,FALSE))=TRUE,"0",VLOOKUP($C32,'RPA Caclulations'!$C$6:$K$75,3,FALSE))</f>
        <v>25</v>
      </c>
      <c r="E32" s="35" t="str">
        <f>IF(ISNA(VLOOKUP($C32,'COT Yukon Nov 25'!$A$17:$I$37,9,FALSE))=TRUE,"0",VLOOKUP($C32,'COT Yukon Nov 25'!$A$17:$I$37,9,FALSE))</f>
        <v>0</v>
      </c>
      <c r="F32" s="35" t="str">
        <f>IF(ISNA(VLOOKUP($C32,'CDN SS JAN 15'!$A$17:$I$31,9,FALSE))=TRUE,"0",VLOOKUP($C32,'CDN SS JAN 15'!$A$17:$I$31,9,FALSE))</f>
        <v>0</v>
      </c>
      <c r="G32" s="36">
        <f>IF(ISNA(VLOOKUP($C32,'MUSKOKA TT SS JAN 21'!$A$17:$I$32,9,FALSE))=TRUE,0,VLOOKUP($C32,'MUSKOKA TT SS JAN 21'!$A$17:$I$32,9,FALSE))</f>
        <v>3</v>
      </c>
      <c r="H32" s="36">
        <f>IF(ISNA(VLOOKUP($C32,'MUSKOKA TT SS JAN 22'!$A$17:$I$58,9,FALSE))=TRUE,0,VLOOKUP($C32,'MUSKOKA TT SS JAN 22'!$A$17:$I$58,9,FALSE))</f>
        <v>2</v>
      </c>
      <c r="I32" s="36">
        <f>IF(ISNA(VLOOKUP($C32,'COT SS MSLM JAN 28'!$A$17:$I$72,9,FALSE))=TRUE,0,VLOOKUP($C32,'COT SS MSLM JAN 28'!$A$17:$I$72,9,FALSE))</f>
        <v>45</v>
      </c>
      <c r="J32" s="36">
        <f>IF(ISNA(VLOOKUP($C32,'COT HP MSLM JAN 29'!$A$17:$I$74,9,FALSE))=TRUE,0,VLOOKUP($C32,'COT HP MSLM JAN 29'!$A$17:$I$74,9,FALSE))</f>
        <v>16</v>
      </c>
      <c r="K32" s="36">
        <f>IF(ISNA(VLOOKUP($C32,'Noram Aspen Feb 18 BA'!$A$17:$I$17,9,FALSE))=TRUE,0,VLOOKUP($C32,'Noram Aspen Feb 18 BA'!$A$17:$I$17,9,FALSE))</f>
        <v>0</v>
      </c>
      <c r="L32" s="36">
        <f>IF(ISNA(VLOOKUP($C32,'Noram Aspen Feb 16 SS'!$A$17:$I$23,9,FALSE))=TRUE,0,VLOOKUP($C32,'Noram Aspen Feb 16 SS'!$A$17:$I$23,9,FALSE))</f>
        <v>0</v>
      </c>
      <c r="M32" s="36">
        <f>IF(ISNA(VLOOKUP($C32,'SS Provincals MSLM Feb 24'!$A$17:$I$58,9,FALSE))=TRUE,0,VLOOKUP($C32,'SS Provincals MSLM Feb 24'!$A$17:$I$58,9,FALSE))</f>
        <v>16</v>
      </c>
      <c r="N32" s="36">
        <f>IF(ISNA(VLOOKUP($C32,'Noram SS COP SUN 26'!$A$17:$I$22,9,FALSE))=TRUE,0,VLOOKUP($C32,'Noram SS COP SUN 26'!$A$17:$I$22,9,FALSE))</f>
        <v>0</v>
      </c>
      <c r="O32" s="36">
        <f>IF(ISNA(VLOOKUP($C32,'Noram HP COP Fri 24'!$A$17:$I$35,9,FALSE))=TRUE,0,VLOOKUP($C32,'Noram HP COP Fri 24'!$A$17:$I$35,9,FALSE))</f>
        <v>0</v>
      </c>
      <c r="P32" s="36">
        <f>IF(ISNA(VLOOKUP($C32,'TT Provincials SS Feb 26'!$A$17:$I$87,9,FALSE))=TRUE,0,VLOOKUP($C32,'TT Provincials SS Feb 26'!$A$17:$I$87,9,FALSE))</f>
        <v>0</v>
      </c>
      <c r="Q32" s="36">
        <f>IF(ISNA(VLOOKUP($C32,'MSLM NORAM MAR 4 SS'!$A$17:$I$45,9,FALSE))=TRUE,0,VLOOKUP($C32,'MSLM NORAM MAR 4 SS'!$A$17:$I$45,9,FALSE))</f>
        <v>0</v>
      </c>
      <c r="R32" s="36">
        <f>IF(ISNA(VLOOKUP($C32,'COT HP Stoneham Mar 17'!$A$17:$I$35,9,FALSE))=TRUE,0,VLOOKUP($C32,'COT HP Stoneham Mar 17'!$A$17:$I$35,9,FALSE))</f>
        <v>0</v>
      </c>
      <c r="S32" s="35">
        <f>IF(ISNA(VLOOKUP($C32,'COT SS MARCH 19'!$A$17:$I$49,9,FALSE))=TRUE,0,VLOOKUP($C32,'COT SS MARCH 19'!$A$17:$I$49,9,FALSE))</f>
        <v>25</v>
      </c>
      <c r="T32" s="35">
        <f>IF(ISNA(VLOOKUP($C32,'StepUp Le Relais'!$A$17:$I$49,9,FALSE))=TRUE,0,VLOOKUP($C32,'StepUp Le Relais'!$A$17:$I$49,9,FALSE))</f>
        <v>0</v>
      </c>
      <c r="U32" s="35">
        <f>IF(ISNA(VLOOKUP($C32,'SS JR NATS WHISTHLER APRIL 7'!$A$17:$I$49,9,FALSE))=TRUE,0,VLOOKUP($C32,'SS JR NATS WHISTHLER APRIL 7'!$A$17:$I$49,9,FALSE))</f>
        <v>53</v>
      </c>
      <c r="V32" s="35">
        <f>IF(ISNA(VLOOKUP($C32,'JR NATS BA WHISTHLER APRIL 8'!$A$17:$I$49,9,FALSE))=TRUE,0,VLOOKUP($C32,'JR NATS BA WHISTHLER APRIL 8'!$A$17:$I$49,9,FALSE))</f>
        <v>48</v>
      </c>
      <c r="W32" s="35">
        <f>IF(ISNA(VLOOKUP($C32,'JR NATS HP WHISTHLER APRIL 9'!$A$17:$I$49,9,FALSE))=TRUE,0,VLOOKUP($C32,'JR NATS HP WHISTHLER APRIL 9'!$A$17:$I$49,9,FALSE))</f>
        <v>21</v>
      </c>
      <c r="X32" s="35"/>
    </row>
    <row r="33" spans="1:24" ht="15" customHeight="1">
      <c r="A33" s="278" t="s">
        <v>148</v>
      </c>
      <c r="B33" s="278" t="s">
        <v>147</v>
      </c>
      <c r="C33" s="304" t="s">
        <v>146</v>
      </c>
      <c r="D33" s="284">
        <f>IF(ISNA(VLOOKUP($C33,'RPA Caclulations'!$C$6:$K$75,3,FALSE))=TRUE,"0",VLOOKUP($C33,'RPA Caclulations'!$C$6:$K$75,3,FALSE))</f>
        <v>26</v>
      </c>
      <c r="E33" s="35" t="str">
        <f>IF(ISNA(VLOOKUP($C33,'COT Yukon Nov 25'!$A$17:$I$37,9,FALSE))=TRUE,"0",VLOOKUP($C33,'COT Yukon Nov 25'!$A$17:$I$37,9,FALSE))</f>
        <v>0</v>
      </c>
      <c r="F33" s="35" t="str">
        <f>IF(ISNA(VLOOKUP($C33,'CDN SS JAN 15'!$A$17:$I$31,9,FALSE))=TRUE,"0",VLOOKUP($C33,'CDN SS JAN 15'!$A$17:$I$31,9,FALSE))</f>
        <v>0</v>
      </c>
      <c r="G33" s="36">
        <f>IF(ISNA(VLOOKUP($C33,'MUSKOKA TT SS JAN 21'!$A$17:$I$32,9,FALSE))=TRUE,0,VLOOKUP($C33,'MUSKOKA TT SS JAN 21'!$A$17:$I$32,9,FALSE))</f>
        <v>0</v>
      </c>
      <c r="H33" s="36">
        <f>IF(ISNA(VLOOKUP($C33,'MUSKOKA TT SS JAN 22'!$A$17:$I$58,9,FALSE))=TRUE,0,VLOOKUP($C33,'MUSKOKA TT SS JAN 22'!$A$17:$I$58,9,FALSE))</f>
        <v>0</v>
      </c>
      <c r="I33" s="36">
        <f>IF(ISNA(VLOOKUP($C33,'COT SS MSLM JAN 28'!$A$17:$I$72,9,FALSE))=TRUE,0,VLOOKUP($C33,'COT SS MSLM JAN 28'!$A$17:$I$72,9,FALSE))</f>
        <v>19</v>
      </c>
      <c r="J33" s="36">
        <f>IF(ISNA(VLOOKUP($C33,'COT HP MSLM JAN 29'!$A$17:$I$74,9,FALSE))=TRUE,0,VLOOKUP($C33,'COT HP MSLM JAN 29'!$A$17:$I$74,9,FALSE))</f>
        <v>0</v>
      </c>
      <c r="K33" s="36">
        <f>IF(ISNA(VLOOKUP($C33,'Noram Aspen Feb 18 BA'!$A$17:$I$17,9,FALSE))=TRUE,0,VLOOKUP($C33,'Noram Aspen Feb 18 BA'!$A$17:$I$17,9,FALSE))</f>
        <v>0</v>
      </c>
      <c r="L33" s="36">
        <f>IF(ISNA(VLOOKUP($C33,'Noram Aspen Feb 16 SS'!$A$17:$I$23,9,FALSE))=TRUE,0,VLOOKUP($C33,'Noram Aspen Feb 16 SS'!$A$17:$I$23,9,FALSE))</f>
        <v>0</v>
      </c>
      <c r="M33" s="36">
        <f>IF(ISNA(VLOOKUP($C33,'SS Provincals MSLM Feb 24'!$A$17:$I$58,9,FALSE))=TRUE,0,VLOOKUP($C33,'SS Provincals MSLM Feb 24'!$A$17:$I$58,9,FALSE))</f>
        <v>0</v>
      </c>
      <c r="N33" s="36">
        <f>IF(ISNA(VLOOKUP($C33,'Noram SS COP SUN 26'!$A$17:$I$22,9,FALSE))=TRUE,0,VLOOKUP($C33,'Noram SS COP SUN 26'!$A$17:$I$22,9,FALSE))</f>
        <v>0</v>
      </c>
      <c r="O33" s="36">
        <f>IF(ISNA(VLOOKUP($C33,'Noram HP COP Fri 24'!$A$17:$I$35,9,FALSE))=TRUE,0,VLOOKUP($C33,'Noram HP COP Fri 24'!$A$17:$I$35,9,FALSE))</f>
        <v>0</v>
      </c>
      <c r="P33" s="36">
        <f>IF(ISNA(VLOOKUP($C33,'TT Provincials SS Feb 26'!$A$17:$I$87,9,FALSE))=TRUE,0,VLOOKUP($C33,'TT Provincials SS Feb 26'!$A$17:$I$87,9,FALSE))</f>
        <v>0</v>
      </c>
      <c r="Q33" s="36">
        <f>IF(ISNA(VLOOKUP($C33,'MSLM NORAM MAR 4 SS'!$A$17:$I$45,9,FALSE))=TRUE,0,VLOOKUP($C33,'MSLM NORAM MAR 4 SS'!$A$17:$I$45,9,FALSE))</f>
        <v>25</v>
      </c>
      <c r="R33" s="36">
        <f>IF(ISNA(VLOOKUP($C33,'COT HP Stoneham Mar 17'!$A$17:$I$35,9,FALSE))=TRUE,0,VLOOKUP($C33,'COT HP Stoneham Mar 17'!$A$17:$I$35,9,FALSE))</f>
        <v>0</v>
      </c>
      <c r="S33" s="35">
        <f>IF(ISNA(VLOOKUP($C33,'COT SS MARCH 19'!$A$17:$I$49,9,FALSE))=TRUE,0,VLOOKUP($C33,'COT SS MARCH 19'!$A$17:$I$49,9,FALSE))</f>
        <v>0</v>
      </c>
      <c r="T33" s="35">
        <f>IF(ISNA(VLOOKUP($C33,'StepUp Le Relais'!$A$17:$I$49,9,FALSE))=TRUE,0,VLOOKUP($C33,'StepUp Le Relais'!$A$17:$I$49,9,FALSE))</f>
        <v>33</v>
      </c>
      <c r="U33" s="35">
        <f>IF(ISNA(VLOOKUP($C33,'SS JR NATS WHISTHLER APRIL 7'!$A$17:$I$49,9,FALSE))=TRUE,0,VLOOKUP($C33,'SS JR NATS WHISTHLER APRIL 7'!$A$17:$I$49,9,FALSE))</f>
        <v>0</v>
      </c>
      <c r="V33" s="35">
        <f>IF(ISNA(VLOOKUP($C33,'JR NATS BA WHISTHLER APRIL 8'!$A$17:$I$49,9,FALSE))=TRUE,0,VLOOKUP($C33,'JR NATS BA WHISTHLER APRIL 8'!$A$17:$I$49,9,FALSE))</f>
        <v>0</v>
      </c>
      <c r="W33" s="35">
        <f>IF(ISNA(VLOOKUP($C33,'JR NATS HP WHISTHLER APRIL 9'!$A$17:$I$49,9,FALSE))=TRUE,0,VLOOKUP($C33,'JR NATS HP WHISTHLER APRIL 9'!$A$17:$I$49,9,FALSE))</f>
        <v>0</v>
      </c>
      <c r="X33" s="35"/>
    </row>
    <row r="34" spans="1:24" ht="15" customHeight="1">
      <c r="A34" s="278" t="s">
        <v>94</v>
      </c>
      <c r="B34" s="278" t="s">
        <v>80</v>
      </c>
      <c r="C34" s="277" t="s">
        <v>125</v>
      </c>
      <c r="D34" s="284">
        <f>IF(ISNA(VLOOKUP($C34,'RPA Caclulations'!$C$6:$K$75,3,FALSE))=TRUE,"0",VLOOKUP($C34,'RPA Caclulations'!$C$6:$K$75,3,FALSE))</f>
        <v>27</v>
      </c>
      <c r="E34" s="35" t="str">
        <f>IF(ISNA(VLOOKUP($C34,'COT Yukon Nov 25'!$A$17:$I$37,9,FALSE))=TRUE,"0",VLOOKUP($C34,'COT Yukon Nov 25'!$A$17:$I$37,9,FALSE))</f>
        <v>0</v>
      </c>
      <c r="F34" s="35" t="str">
        <f>IF(ISNA(VLOOKUP($C34,'CDN SS JAN 15'!$A$17:$I$31,9,FALSE))=TRUE,"0",VLOOKUP($C34,'CDN SS JAN 15'!$A$17:$I$31,9,FALSE))</f>
        <v>0</v>
      </c>
      <c r="G34" s="36">
        <f>IF(ISNA(VLOOKUP($C34,'MUSKOKA TT SS JAN 21'!$A$17:$I$32,9,FALSE))=TRUE,0,VLOOKUP($C34,'MUSKOKA TT SS JAN 21'!$A$17:$I$32,9,FALSE))</f>
        <v>4</v>
      </c>
      <c r="H34" s="36">
        <f>IF(ISNA(VLOOKUP($C34,'MUSKOKA TT SS JAN 22'!$A$17:$I$58,9,FALSE))=TRUE,0,VLOOKUP($C34,'MUSKOKA TT SS JAN 22'!$A$17:$I$58,9,FALSE))</f>
        <v>4</v>
      </c>
      <c r="I34" s="36">
        <f>IF(ISNA(VLOOKUP($C34,'COT SS MSLM JAN 28'!$A$17:$I$68,9,FALSE))=TRUE,0,VLOOKUP($C34,'COT SS MSLM JAN 28'!$A$17:$I$68,9,FALSE))</f>
        <v>0</v>
      </c>
      <c r="J34" s="36">
        <f>IF(ISNA(VLOOKUP($C34,'COT HP MSLM JAN 29'!$A$17:$I$74,9,FALSE))=TRUE,0,VLOOKUP($C34,'COT HP MSLM JAN 29'!$A$17:$I$74,9,FALSE))</f>
        <v>0</v>
      </c>
      <c r="K34" s="36">
        <f>IF(ISNA(VLOOKUP($C34,'Noram Aspen Feb 18 BA'!$A$17:$I$17,9,FALSE))=TRUE,0,VLOOKUP($C34,'Noram Aspen Feb 18 BA'!$A$17:$I$17,9,FALSE))</f>
        <v>0</v>
      </c>
      <c r="L34" s="36">
        <f>IF(ISNA(VLOOKUP($C34,'Noram Aspen Feb 16 SS'!$A$17:$I$23,9,FALSE))=TRUE,0,VLOOKUP($C34,'Noram Aspen Feb 16 SS'!$A$17:$I$23,9,FALSE))</f>
        <v>0</v>
      </c>
      <c r="M34" s="36">
        <f>IF(ISNA(VLOOKUP($C34,'SS Provincals MSLM Feb 24'!$A$17:$I$58,9,FALSE))=TRUE,0,VLOOKUP($C34,'SS Provincals MSLM Feb 24'!$A$17:$I$58,9,FALSE))</f>
        <v>38</v>
      </c>
      <c r="N34" s="36">
        <f>IF(ISNA(VLOOKUP($C34,'Noram SS COP SUN 26'!$A$17:$I$22,9,FALSE))=TRUE,0,VLOOKUP($C34,'Noram SS COP SUN 26'!$A$17:$I$22,9,FALSE))</f>
        <v>0</v>
      </c>
      <c r="O34" s="36">
        <f>IF(ISNA(VLOOKUP($C34,'Noram HP COP Fri 24'!$A$17:$I$35,9,FALSE))=TRUE,0,VLOOKUP($C34,'Noram HP COP Fri 24'!$A$17:$I$35,9,FALSE))</f>
        <v>0</v>
      </c>
      <c r="P34" s="36">
        <f>IF(ISNA(VLOOKUP($C34,'TT Provincials SS Feb 26'!$A$17:$I$87,9,FALSE))=TRUE,0,VLOOKUP($C34,'TT Provincials SS Feb 26'!$A$17:$I$87,9,FALSE))</f>
        <v>0</v>
      </c>
      <c r="Q34" s="36">
        <f>IF(ISNA(VLOOKUP($C34,'MSLM NORAM MAR 4 SS'!$A$17:$I$45,9,FALSE))=TRUE,0,VLOOKUP($C34,'MSLM NORAM MAR 4 SS'!$A$17:$I$45,9,FALSE))</f>
        <v>0</v>
      </c>
      <c r="R34" s="36">
        <f>IF(ISNA(VLOOKUP($C34,'COT HP Stoneham Mar 17'!$A$17:$I$35,9,FALSE))=TRUE,0,VLOOKUP($C34,'COT HP Stoneham Mar 17'!$A$17:$I$35,9,FALSE))</f>
        <v>0</v>
      </c>
      <c r="S34" s="35">
        <f>IF(ISNA(VLOOKUP($C34,'COT SS MARCH 19'!$A$17:$I$49,9,FALSE))=TRUE,0,VLOOKUP($C34,'COT SS MARCH 19'!$A$17:$I$49,9,FALSE))</f>
        <v>0</v>
      </c>
      <c r="T34" s="35">
        <f>IF(ISNA(VLOOKUP($C34,'StepUp Le Relais'!$A$17:$I$49,9,FALSE))=TRUE,0,VLOOKUP($C34,'StepUp Le Relais'!$A$17:$I$49,9,FALSE))</f>
        <v>0</v>
      </c>
      <c r="U34" s="35">
        <f>IF(ISNA(VLOOKUP($C34,'SS JR NATS WHISTHLER APRIL 7'!$A$17:$I$49,9,FALSE))=TRUE,0,VLOOKUP($C34,'SS JR NATS WHISTHLER APRIL 7'!$A$17:$I$49,9,FALSE))</f>
        <v>54</v>
      </c>
      <c r="V34" s="35">
        <f>IF(ISNA(VLOOKUP($C34,'JR NATS BA WHISTHLER APRIL 8'!$A$17:$I$49,9,FALSE))=TRUE,0,VLOOKUP($C34,'JR NATS BA WHISTHLER APRIL 8'!$A$17:$I$49,9,FALSE))</f>
        <v>45</v>
      </c>
      <c r="W34" s="35">
        <f>IF(ISNA(VLOOKUP($C34,'JR NATS HP WHISTHLER APRIL 9'!$A$17:$I$49,9,FALSE))=TRUE,0,VLOOKUP($C34,'JR NATS HP WHISTHLER APRIL 9'!$A$17:$I$49,9,FALSE))</f>
        <v>26</v>
      </c>
      <c r="X34" s="35"/>
    </row>
    <row r="35" spans="1:24" ht="15" customHeight="1">
      <c r="A35" s="278" t="s">
        <v>68</v>
      </c>
      <c r="B35" s="278" t="s">
        <v>62</v>
      </c>
      <c r="C35" s="279" t="s">
        <v>64</v>
      </c>
      <c r="D35" s="284">
        <f>IF(ISNA(VLOOKUP($C35,'RPA Caclulations'!$C$6:$K$75,3,FALSE))=TRUE,"0",VLOOKUP($C35,'RPA Caclulations'!$C$6:$K$75,3,FALSE))</f>
        <v>28</v>
      </c>
      <c r="E35" s="35">
        <f>IF(ISNA(VLOOKUP($C35,'COT Yukon Nov 25'!$A$17:$I$37,9,FALSE))=TRUE,"0",VLOOKUP($C35,'COT Yukon Nov 25'!$A$17:$I$37,9,FALSE))</f>
        <v>18</v>
      </c>
      <c r="F35" s="35">
        <f>IF(ISNA(VLOOKUP($C35,'CDN SS JAN 15'!$A$17:$I$31,9,FALSE))=TRUE,"0",VLOOKUP($C35,'CDN SS JAN 15'!$A$17:$I$31,9,FALSE))</f>
        <v>23</v>
      </c>
      <c r="G35" s="36">
        <f>IF(ISNA(VLOOKUP($C35,'MUSKOKA TT SS JAN 21'!$A$17:$I$32,9,FALSE))=TRUE,0,VLOOKUP($C35,'MUSKOKA TT SS JAN 21'!$A$17:$I$32,9,FALSE))</f>
        <v>0</v>
      </c>
      <c r="H35" s="36">
        <f>IF(ISNA(VLOOKUP($C35,'MUSKOKA TT SS JAN 22'!$A$17:$I$58,9,FALSE))=TRUE,0,VLOOKUP($C35,'MUSKOKA TT SS JAN 22'!$A$17:$I$58,9,FALSE))</f>
        <v>0</v>
      </c>
      <c r="I35" s="36">
        <f>IF(ISNA(VLOOKUP($C35,'COT SS MSLM JAN 28'!$A$17:$I$72,9,FALSE))=TRUE,0,VLOOKUP($C35,'COT SS MSLM JAN 28'!$A$17:$I$72,9,FALSE))</f>
        <v>0</v>
      </c>
      <c r="J35" s="36">
        <f>IF(ISNA(VLOOKUP($C35,'COT HP MSLM JAN 29'!$A$17:$I$74,9,FALSE))=TRUE,0,VLOOKUP($C35,'COT HP MSLM JAN 29'!$A$17:$I$74,9,FALSE))</f>
        <v>0</v>
      </c>
      <c r="K35" s="36">
        <f>IF(ISNA(VLOOKUP($C35,'Noram Aspen Feb 18 BA'!$A$17:$I$17,9,FALSE))=TRUE,0,VLOOKUP($C35,'Noram Aspen Feb 18 BA'!$A$17:$I$17,9,FALSE))</f>
        <v>0</v>
      </c>
      <c r="L35" s="36" t="str">
        <f>IF(ISNA(VLOOKUP($C35,'Noram Aspen Feb 16 SS'!$A$17:$I$23,9,FALSE))=TRUE,0,VLOOKUP($C35,'Noram Aspen Feb 16 SS'!$A$17:$I$23,9,FALSE))</f>
        <v>DNS</v>
      </c>
      <c r="M35" s="36">
        <f>IF(ISNA(VLOOKUP($C35,'SS Provincals MSLM Feb 24'!$A$17:$I$58,9,FALSE))=TRUE,0,VLOOKUP($C35,'SS Provincals MSLM Feb 24'!$A$17:$I$58,9,FALSE))</f>
        <v>0</v>
      </c>
      <c r="N35" s="36">
        <f>IF(ISNA(VLOOKUP($C35,'Noram SS COP SUN 26'!$A$17:$I$22,9,FALSE))=TRUE,0,VLOOKUP($C35,'Noram SS COP SUN 26'!$A$17:$I$22,9,FALSE))</f>
        <v>0</v>
      </c>
      <c r="O35" s="36">
        <f>IF(ISNA(VLOOKUP($C35,'Noram HP COP Fri 24'!$A$17:$I$35,9,FALSE))=TRUE,0,VLOOKUP($C35,'Noram HP COP Fri 24'!$A$17:$I$35,9,FALSE))</f>
        <v>0</v>
      </c>
      <c r="P35" s="36">
        <f>IF(ISNA(VLOOKUP($C35,'TT Provincials SS Feb 26'!$A$17:$I$87,9,FALSE))=TRUE,0,VLOOKUP($C35,'TT Provincials SS Feb 26'!$A$17:$I$87,9,FALSE))</f>
        <v>0</v>
      </c>
      <c r="Q35" s="36">
        <f>IF(ISNA(VLOOKUP($C35,'MSLM NORAM MAR 4 SS'!$A$17:$I$45,9,FALSE))=TRUE,0,VLOOKUP($C35,'MSLM NORAM MAR 4 SS'!$A$17:$I$45,9,FALSE))</f>
        <v>0</v>
      </c>
      <c r="R35" s="36">
        <f>IF(ISNA(VLOOKUP($C35,'COT HP Stoneham Mar 17'!$A$17:$I$35,9,FALSE))=TRUE,0,VLOOKUP($C35,'COT HP Stoneham Mar 17'!$A$17:$I$35,9,FALSE))</f>
        <v>0</v>
      </c>
      <c r="S35" s="35">
        <f>IF(ISNA(VLOOKUP($C35,'COT SS MARCH 19'!$A$17:$I$49,9,FALSE))=TRUE,0,VLOOKUP($C35,'COT SS MARCH 19'!$A$17:$I$49,9,FALSE))</f>
        <v>0</v>
      </c>
      <c r="T35" s="35">
        <f>IF(ISNA(VLOOKUP($C35,'StepUp Le Relais'!$A$17:$I$49,9,FALSE))=TRUE,0,VLOOKUP($C35,'StepUp Le Relais'!$A$17:$I$49,9,FALSE))</f>
        <v>0</v>
      </c>
      <c r="U35" s="35">
        <f>IF(ISNA(VLOOKUP($C35,'SS JR NATS WHISTHLER APRIL 7'!$A$17:$I$49,9,FALSE))=TRUE,0,VLOOKUP($C35,'SS JR NATS WHISTHLER APRIL 7'!$A$17:$I$49,9,FALSE))</f>
        <v>0</v>
      </c>
      <c r="V35" s="35">
        <f>IF(ISNA(VLOOKUP($C35,'JR NATS BA WHISTHLER APRIL 8'!$A$17:$I$49,9,FALSE))=TRUE,0,VLOOKUP($C35,'JR NATS BA WHISTHLER APRIL 8'!$A$17:$I$49,9,FALSE))</f>
        <v>0</v>
      </c>
      <c r="W35" s="35">
        <f>IF(ISNA(VLOOKUP($C35,'JR NATS HP WHISTHLER APRIL 9'!$A$17:$I$49,9,FALSE))=TRUE,0,VLOOKUP($C35,'JR NATS HP WHISTHLER APRIL 9'!$A$17:$I$49,9,FALSE))</f>
        <v>0</v>
      </c>
      <c r="X35" s="35"/>
    </row>
    <row r="36" spans="1:24" ht="15" customHeight="1">
      <c r="A36" s="278" t="s">
        <v>94</v>
      </c>
      <c r="B36" s="278" t="s">
        <v>71</v>
      </c>
      <c r="C36" s="279" t="s">
        <v>111</v>
      </c>
      <c r="D36" s="284">
        <f>IF(ISNA(VLOOKUP($C36,'RPA Caclulations'!$C$6:$K$75,3,FALSE))=TRUE,"0",VLOOKUP($C36,'RPA Caclulations'!$C$6:$K$75,3,FALSE))</f>
        <v>29</v>
      </c>
      <c r="E36" s="35" t="str">
        <f>IF(ISNA(VLOOKUP($C36,'COT Yukon Nov 25'!$A$17:$I$37,9,FALSE))=TRUE,"0",VLOOKUP($C36,'COT Yukon Nov 25'!$A$17:$I$37,9,FALSE))</f>
        <v>0</v>
      </c>
      <c r="F36" s="35" t="str">
        <f>IF(ISNA(VLOOKUP($C36,'CDN SS JAN 15'!$A$17:$I$31,9,FALSE))=TRUE,"0",VLOOKUP($C36,'CDN SS JAN 15'!$A$17:$I$31,9,FALSE))</f>
        <v>0</v>
      </c>
      <c r="G36" s="36">
        <f>IF(ISNA(VLOOKUP($C36,'MUSKOKA TT SS JAN 21'!$A$17:$I$32,9,FALSE))=TRUE,0,VLOOKUP($C36,'MUSKOKA TT SS JAN 21'!$A$17:$I$32,9,FALSE))</f>
        <v>0</v>
      </c>
      <c r="H36" s="36">
        <f>IF(ISNA(VLOOKUP($C36,'MUSKOKA TT SS JAN 22'!$A$17:$I$58,9,FALSE))=TRUE,0,VLOOKUP($C36,'MUSKOKA TT SS JAN 22'!$A$17:$I$58,9,FALSE))</f>
        <v>4</v>
      </c>
      <c r="I36" s="36">
        <f>IF(ISNA(VLOOKUP($C36,'COT SS MSLM JAN 28'!$A$17:$I$72,9,FALSE))=TRUE,0,VLOOKUP($C36,'COT SS MSLM JAN 28'!$A$17:$I$72,9,FALSE))</f>
        <v>0</v>
      </c>
      <c r="J36" s="36">
        <f>IF(ISNA(VLOOKUP($C36,'COT HP MSLM JAN 29'!$A$17:$I$74,9,FALSE))=TRUE,0,VLOOKUP($C36,'COT HP MSLM JAN 29'!$A$17:$I$74,9,FALSE))</f>
        <v>0</v>
      </c>
      <c r="K36" s="36">
        <f>IF(ISNA(VLOOKUP($C36,'Noram Aspen Feb 18 BA'!$A$17:$I$17,9,FALSE))=TRUE,0,VLOOKUP($C36,'Noram Aspen Feb 18 BA'!$A$17:$I$17,9,FALSE))</f>
        <v>0</v>
      </c>
      <c r="L36" s="36">
        <f>IF(ISNA(VLOOKUP($C36,'Noram Aspen Feb 16 SS'!$A$17:$I$23,9,FALSE))=TRUE,0,VLOOKUP($C36,'Noram Aspen Feb 16 SS'!$A$17:$I$23,9,FALSE))</f>
        <v>0</v>
      </c>
      <c r="M36" s="36">
        <f>IF(ISNA(VLOOKUP($C36,'SS Provincals MSLM Feb 24'!$A$17:$I$58,9,FALSE))=TRUE,0,VLOOKUP($C36,'SS Provincals MSLM Feb 24'!$A$17:$I$58,9,FALSE))</f>
        <v>10</v>
      </c>
      <c r="N36" s="36">
        <f>IF(ISNA(VLOOKUP($C36,'Noram SS COP SUN 26'!$A$17:$I$22,9,FALSE))=TRUE,0,VLOOKUP($C36,'Noram SS COP SUN 26'!$A$17:$I$22,9,FALSE))</f>
        <v>0</v>
      </c>
      <c r="O36" s="36">
        <f>IF(ISNA(VLOOKUP($C36,'Noram HP COP Fri 24'!$A$17:$I$35,9,FALSE))=TRUE,0,VLOOKUP($C36,'Noram HP COP Fri 24'!$A$17:$I$35,9,FALSE))</f>
        <v>0</v>
      </c>
      <c r="P36" s="36">
        <f>IF(ISNA(VLOOKUP($C36,'TT Provincials SS Feb 26'!$A$17:$I$87,9,FALSE))=TRUE,0,VLOOKUP($C36,'TT Provincials SS Feb 26'!$A$17:$I$87,9,FALSE))</f>
        <v>0</v>
      </c>
      <c r="Q36" s="36">
        <f>IF(ISNA(VLOOKUP($C36,'MSLM NORAM MAR 4 SS'!$A$17:$I$45,9,FALSE))=TRUE,0,VLOOKUP($C36,'MSLM NORAM MAR 4 SS'!$A$17:$I$45,9,FALSE))</f>
        <v>0</v>
      </c>
      <c r="R36" s="36">
        <f>IF(ISNA(VLOOKUP($C36,'COT HP Stoneham Mar 17'!$A$17:$I$35,9,FALSE))=TRUE,0,VLOOKUP($C36,'COT HP Stoneham Mar 17'!$A$17:$I$35,9,FALSE))</f>
        <v>0</v>
      </c>
      <c r="S36" s="35">
        <f>IF(ISNA(VLOOKUP($C36,'COT SS MARCH 19'!$A$17:$I$49,9,FALSE))=TRUE,0,VLOOKUP($C36,'COT SS MARCH 19'!$A$17:$I$49,9,FALSE))</f>
        <v>0</v>
      </c>
      <c r="T36" s="35">
        <f>IF(ISNA(VLOOKUP($C36,'StepUp Le Relais'!$A$17:$I$49,9,FALSE))=TRUE,0,VLOOKUP($C36,'StepUp Le Relais'!$A$17:$I$49,9,FALSE))</f>
        <v>0</v>
      </c>
      <c r="U36" s="35">
        <f>IF(ISNA(VLOOKUP($C36,'SS JR NATS WHISTHLER APRIL 7'!$A$17:$I$49,9,FALSE))=TRUE,0,VLOOKUP($C36,'SS JR NATS WHISTHLER APRIL 7'!$A$17:$I$49,9,FALSE))</f>
        <v>0</v>
      </c>
      <c r="V36" s="35">
        <f>IF(ISNA(VLOOKUP($C36,'JR NATS BA WHISTHLER APRIL 8'!$A$17:$I$49,9,FALSE))=TRUE,0,VLOOKUP($C36,'JR NATS BA WHISTHLER APRIL 8'!$A$17:$I$49,9,FALSE))</f>
        <v>0</v>
      </c>
      <c r="W36" s="35">
        <f>IF(ISNA(VLOOKUP($C36,'JR NATS HP WHISTHLER APRIL 9'!$A$17:$I$49,9,FALSE))=TRUE,0,VLOOKUP($C36,'JR NATS HP WHISTHLER APRIL 9'!$A$17:$I$49,9,FALSE))</f>
        <v>0</v>
      </c>
      <c r="X36" s="35"/>
    </row>
    <row r="37" spans="1:24" ht="15" customHeight="1">
      <c r="A37" s="278" t="s">
        <v>94</v>
      </c>
      <c r="B37" s="278" t="s">
        <v>71</v>
      </c>
      <c r="C37" s="279" t="s">
        <v>96</v>
      </c>
      <c r="D37" s="284">
        <f>IF(ISNA(VLOOKUP($C37,'RPA Caclulations'!$C$6:$K$75,3,FALSE))=TRUE,"0",VLOOKUP($C37,'RPA Caclulations'!$C$6:$K$75,3,FALSE))</f>
        <v>30</v>
      </c>
      <c r="E37" s="35" t="str">
        <f>IF(ISNA(VLOOKUP($C37,'COT Yukon Nov 25'!$A$17:$I$37,9,FALSE))=TRUE,"0",VLOOKUP($C37,'COT Yukon Nov 25'!$A$17:$I$37,9,FALSE))</f>
        <v>0</v>
      </c>
      <c r="F37" s="35" t="str">
        <f>IF(ISNA(VLOOKUP($C37,'CDN SS JAN 15'!$A$17:$I$31,9,FALSE))=TRUE,"0",VLOOKUP($C37,'CDN SS JAN 15'!$A$17:$I$31,9,FALSE))</f>
        <v>0</v>
      </c>
      <c r="G37" s="36">
        <f>IF(ISNA(VLOOKUP($C37,'MUSKOKA TT SS JAN 21'!$A$17:$I$32,9,FALSE))=TRUE,0,VLOOKUP($C37,'MUSKOKA TT SS JAN 21'!$A$17:$I$32,9,FALSE))</f>
        <v>0</v>
      </c>
      <c r="H37" s="36">
        <f>IF(ISNA(VLOOKUP($C37,'MUSKOKA TT SS JAN 22'!$A$17:$I$58,9,FALSE))=TRUE,0,VLOOKUP($C37,'MUSKOKA TT SS JAN 22'!$A$17:$I$58,9,FALSE))</f>
        <v>7</v>
      </c>
      <c r="I37" s="36">
        <f>IF(ISNA(VLOOKUP($C37,'COT SS MSLM JAN 28'!$A$17:$I$72,9,FALSE))=TRUE,0,VLOOKUP($C37,'COT SS MSLM JAN 28'!$A$17:$I$72,9,FALSE))</f>
        <v>0</v>
      </c>
      <c r="J37" s="36">
        <f>IF(ISNA(VLOOKUP($C37,'COT HP MSLM JAN 29'!$A$17:$I$74,9,FALSE))=TRUE,0,VLOOKUP($C37,'COT HP MSLM JAN 29'!$A$17:$I$74,9,FALSE))</f>
        <v>0</v>
      </c>
      <c r="K37" s="36">
        <f>IF(ISNA(VLOOKUP($C37,'Noram Aspen Feb 18 BA'!$A$17:$I$17,9,FALSE))=TRUE,0,VLOOKUP($C37,'Noram Aspen Feb 18 BA'!$A$17:$I$17,9,FALSE))</f>
        <v>0</v>
      </c>
      <c r="L37" s="36">
        <f>IF(ISNA(VLOOKUP($C37,'Noram Aspen Feb 16 SS'!$A$17:$I$23,9,FALSE))=TRUE,0,VLOOKUP($C37,'Noram Aspen Feb 16 SS'!$A$17:$I$23,9,FALSE))</f>
        <v>0</v>
      </c>
      <c r="M37" s="36">
        <f>IF(ISNA(VLOOKUP($C37,'SS Provincals MSLM Feb 24'!$A$17:$I$58,9,FALSE))=TRUE,0,VLOOKUP($C37,'SS Provincals MSLM Feb 24'!$A$17:$I$58,9,FALSE))</f>
        <v>12</v>
      </c>
      <c r="N37" s="36">
        <f>IF(ISNA(VLOOKUP($C37,'Noram SS COP SUN 26'!$A$17:$I$22,9,FALSE))=TRUE,0,VLOOKUP($C37,'Noram SS COP SUN 26'!$A$17:$I$22,9,FALSE))</f>
        <v>0</v>
      </c>
      <c r="O37" s="36">
        <f>IF(ISNA(VLOOKUP($C37,'Noram HP COP Fri 24'!$A$17:$I$35,9,FALSE))=TRUE,0,VLOOKUP($C37,'Noram HP COP Fri 24'!$A$17:$I$35,9,FALSE))</f>
        <v>0</v>
      </c>
      <c r="P37" s="36">
        <f>IF(ISNA(VLOOKUP($C37,'TT Provincials SS Feb 26'!$A$17:$I$87,9,FALSE))=TRUE,0,VLOOKUP($C37,'TT Provincials SS Feb 26'!$A$17:$I$87,9,FALSE))</f>
        <v>0</v>
      </c>
      <c r="Q37" s="36">
        <f>IF(ISNA(VLOOKUP($C37,'MSLM NORAM MAR 4 SS'!$A$17:$I$45,9,FALSE))=TRUE,0,VLOOKUP($C37,'MSLM NORAM MAR 4 SS'!$A$17:$I$45,9,FALSE))</f>
        <v>0</v>
      </c>
      <c r="R37" s="36">
        <f>IF(ISNA(VLOOKUP($C37,'COT HP Stoneham Mar 17'!$A$17:$I$35,9,FALSE))=TRUE,0,VLOOKUP($C37,'COT HP Stoneham Mar 17'!$A$17:$I$35,9,FALSE))</f>
        <v>0</v>
      </c>
      <c r="S37" s="35">
        <f>IF(ISNA(VLOOKUP($C37,'COT SS MARCH 19'!$A$17:$I$49,9,FALSE))=TRUE,0,VLOOKUP($C37,'COT SS MARCH 19'!$A$17:$I$49,9,FALSE))</f>
        <v>0</v>
      </c>
      <c r="T37" s="35">
        <f>IF(ISNA(VLOOKUP($C37,'StepUp Le Relais'!$A$17:$I$49,9,FALSE))=TRUE,0,VLOOKUP($C37,'StepUp Le Relais'!$A$17:$I$49,9,FALSE))</f>
        <v>0</v>
      </c>
      <c r="U37" s="35">
        <f>IF(ISNA(VLOOKUP($C37,'SS JR NATS WHISTHLER APRIL 7'!$A$17:$I$49,9,FALSE))=TRUE,0,VLOOKUP($C37,'SS JR NATS WHISTHLER APRIL 7'!$A$17:$I$49,9,FALSE))</f>
        <v>0</v>
      </c>
      <c r="V37" s="35">
        <f>IF(ISNA(VLOOKUP($C37,'JR NATS BA WHISTHLER APRIL 8'!$A$17:$I$49,9,FALSE))=TRUE,0,VLOOKUP($C37,'JR NATS BA WHISTHLER APRIL 8'!$A$17:$I$49,9,FALSE))</f>
        <v>0</v>
      </c>
      <c r="W37" s="35">
        <f>IF(ISNA(VLOOKUP($C37,'JR NATS HP WHISTHLER APRIL 9'!$A$17:$I$49,9,FALSE))=TRUE,0,VLOOKUP($C37,'JR NATS HP WHISTHLER APRIL 9'!$A$17:$I$49,9,FALSE))</f>
        <v>0</v>
      </c>
      <c r="X37" s="35"/>
    </row>
    <row r="38" spans="1:24" ht="15" customHeight="1">
      <c r="A38" s="278" t="s">
        <v>94</v>
      </c>
      <c r="B38" s="278" t="s">
        <v>71</v>
      </c>
      <c r="C38" s="279" t="s">
        <v>117</v>
      </c>
      <c r="D38" s="284">
        <f>IF(ISNA(VLOOKUP($C38,'RPA Caclulations'!$C$6:$K$75,3,FALSE))=TRUE,"0",VLOOKUP($C38,'RPA Caclulations'!$C$6:$K$75,3,FALSE))</f>
        <v>31</v>
      </c>
      <c r="E38" s="35" t="str">
        <f>IF(ISNA(VLOOKUP($C38,'COT Yukon Nov 25'!$A$17:$I$37,9,FALSE))=TRUE,"0",VLOOKUP($C38,'COT Yukon Nov 25'!$A$17:$I$37,9,FALSE))</f>
        <v>0</v>
      </c>
      <c r="F38" s="35" t="str">
        <f>IF(ISNA(VLOOKUP($C38,'CDN SS JAN 15'!$A$17:$I$31,9,FALSE))=TRUE,"0",VLOOKUP($C38,'CDN SS JAN 15'!$A$17:$I$31,9,FALSE))</f>
        <v>0</v>
      </c>
      <c r="G38" s="36">
        <f>IF(ISNA(VLOOKUP($C38,'MUSKOKA TT SS JAN 21'!$A$17:$I$32,9,FALSE))=TRUE,0,VLOOKUP($C38,'MUSKOKA TT SS JAN 21'!$A$17:$I$32,9,FALSE))</f>
        <v>0</v>
      </c>
      <c r="H38" s="36">
        <f>IF(ISNA(VLOOKUP($C38,'MUSKOKA TT SS JAN 22'!$A$17:$I$58,9,FALSE))=TRUE,0,VLOOKUP($C38,'MUSKOKA TT SS JAN 22'!$A$17:$I$58,9,FALSE))</f>
        <v>8</v>
      </c>
      <c r="I38" s="36">
        <f>IF(ISNA(VLOOKUP($C38,'COT SS MSLM JAN 28'!$A$17:$I$72,9,FALSE))=TRUE,0,VLOOKUP($C38,'COT SS MSLM JAN 28'!$A$17:$I$72,9,FALSE))</f>
        <v>0</v>
      </c>
      <c r="J38" s="36">
        <f>IF(ISNA(VLOOKUP($C38,'COT HP MSLM JAN 29'!$A$17:$I$74,9,FALSE))=TRUE,0,VLOOKUP($C38,'COT HP MSLM JAN 29'!$A$17:$I$74,9,FALSE))</f>
        <v>0</v>
      </c>
      <c r="K38" s="36">
        <f>IF(ISNA(VLOOKUP($C38,'Noram Aspen Feb 18 BA'!$A$17:$I$17,9,FALSE))=TRUE,0,VLOOKUP($C38,'Noram Aspen Feb 18 BA'!$A$17:$I$17,9,FALSE))</f>
        <v>0</v>
      </c>
      <c r="L38" s="36">
        <f>IF(ISNA(VLOOKUP($C38,'Noram Aspen Feb 16 SS'!$A$17:$I$23,9,FALSE))=TRUE,0,VLOOKUP($C38,'Noram Aspen Feb 16 SS'!$A$17:$I$23,9,FALSE))</f>
        <v>0</v>
      </c>
      <c r="M38" s="36">
        <f>IF(ISNA(VLOOKUP($C38,'SS Provincals MSLM Feb 24'!$A$17:$I$58,9,FALSE))=TRUE,0,VLOOKUP($C38,'SS Provincals MSLM Feb 24'!$A$17:$I$58,9,FALSE))</f>
        <v>14</v>
      </c>
      <c r="N38" s="36">
        <f>IF(ISNA(VLOOKUP($C38,'Noram SS COP SUN 26'!$A$17:$I$22,9,FALSE))=TRUE,0,VLOOKUP($C38,'Noram SS COP SUN 26'!$A$17:$I$22,9,FALSE))</f>
        <v>0</v>
      </c>
      <c r="O38" s="36">
        <f>IF(ISNA(VLOOKUP($C38,'Noram HP COP Fri 24'!$A$17:$I$35,9,FALSE))=TRUE,0,VLOOKUP($C38,'Noram HP COP Fri 24'!$A$17:$I$35,9,FALSE))</f>
        <v>0</v>
      </c>
      <c r="P38" s="36">
        <f>IF(ISNA(VLOOKUP($C38,'TT Provincials SS Feb 26'!$A$17:$I$87,9,FALSE))=TRUE,0,VLOOKUP($C38,'TT Provincials SS Feb 26'!$A$17:$I$87,9,FALSE))</f>
        <v>0</v>
      </c>
      <c r="Q38" s="36">
        <f>IF(ISNA(VLOOKUP($C38,'MSLM NORAM MAR 4 SS'!$A$17:$I$45,9,FALSE))=TRUE,0,VLOOKUP($C38,'MSLM NORAM MAR 4 SS'!$A$17:$I$45,9,FALSE))</f>
        <v>0</v>
      </c>
      <c r="R38" s="36">
        <f>IF(ISNA(VLOOKUP($C38,'COT HP Stoneham Mar 17'!$A$17:$I$35,9,FALSE))=TRUE,0,VLOOKUP($C38,'COT HP Stoneham Mar 17'!$A$17:$I$35,9,FALSE))</f>
        <v>0</v>
      </c>
      <c r="S38" s="35">
        <f>IF(ISNA(VLOOKUP($C38,'COT SS MARCH 19'!$A$17:$I$49,9,FALSE))=TRUE,0,VLOOKUP($C38,'COT SS MARCH 19'!$A$17:$I$49,9,FALSE))</f>
        <v>0</v>
      </c>
      <c r="T38" s="35">
        <f>IF(ISNA(VLOOKUP($C38,'StepUp Le Relais'!$A$17:$I$49,9,FALSE))=TRUE,0,VLOOKUP($C38,'StepUp Le Relais'!$A$17:$I$49,9,FALSE))</f>
        <v>0</v>
      </c>
      <c r="U38" s="35">
        <f>IF(ISNA(VLOOKUP($C38,'SS JR NATS WHISTHLER APRIL 7'!$A$17:$I$49,9,FALSE))=TRUE,0,VLOOKUP($C38,'SS JR NATS WHISTHLER APRIL 7'!$A$17:$I$49,9,FALSE))</f>
        <v>0</v>
      </c>
      <c r="V38" s="35">
        <f>IF(ISNA(VLOOKUP($C38,'JR NATS BA WHISTHLER APRIL 8'!$A$17:$I$49,9,FALSE))=TRUE,0,VLOOKUP($C38,'JR NATS BA WHISTHLER APRIL 8'!$A$17:$I$49,9,FALSE))</f>
        <v>0</v>
      </c>
      <c r="W38" s="35">
        <f>IF(ISNA(VLOOKUP($C38,'JR NATS HP WHISTHLER APRIL 9'!$A$17:$I$49,9,FALSE))=TRUE,0,VLOOKUP($C38,'JR NATS HP WHISTHLER APRIL 9'!$A$17:$I$49,9,FALSE))</f>
        <v>0</v>
      </c>
      <c r="X38" s="35"/>
    </row>
    <row r="39" spans="1:24" ht="15" customHeight="1">
      <c r="A39" s="278" t="s">
        <v>94</v>
      </c>
      <c r="B39" s="276" t="s">
        <v>81</v>
      </c>
      <c r="C39" s="279" t="s">
        <v>130</v>
      </c>
      <c r="D39" s="284">
        <f>IF(ISNA(VLOOKUP($C39,'RPA Caclulations'!$C$6:$K$75,3,FALSE))=TRUE,"0",VLOOKUP($C39,'RPA Caclulations'!$C$6:$K$75,3,FALSE))</f>
        <v>32</v>
      </c>
      <c r="E39" s="35" t="str">
        <f>IF(ISNA(VLOOKUP($C39,'COT Yukon Nov 25'!$A$17:$I$37,9,FALSE))=TRUE,"0",VLOOKUP($C39,'COT Yukon Nov 25'!$A$17:$I$37,9,FALSE))</f>
        <v>0</v>
      </c>
      <c r="F39" s="35" t="str">
        <f>IF(ISNA(VLOOKUP($C39,'CDN SS JAN 15'!$A$17:$I$31,9,FALSE))=TRUE,"0",VLOOKUP($C39,'CDN SS JAN 15'!$A$17:$I$31,9,FALSE))</f>
        <v>0</v>
      </c>
      <c r="G39" s="36">
        <f>IF(ISNA(VLOOKUP($C39,'MUSKOKA TT SS JAN 21'!$A$17:$I$32,9,FALSE))=TRUE,0,VLOOKUP($C39,'MUSKOKA TT SS JAN 21'!$A$17:$I$32,9,FALSE))</f>
        <v>0</v>
      </c>
      <c r="H39" s="36">
        <f>IF(ISNA(VLOOKUP($C39,'MUSKOKA TT SS JAN 22'!$A$17:$I$58,9,FALSE))=TRUE,0,VLOOKUP($C39,'MUSKOKA TT SS JAN 22'!$A$17:$I$58,9,FALSE))</f>
        <v>1</v>
      </c>
      <c r="I39" s="36">
        <f>IF(ISNA(VLOOKUP($C39,'COT SS MSLM JAN 28'!$A$17:$I$72,9,FALSE))=TRUE,0,VLOOKUP($C39,'COT SS MSLM JAN 28'!$A$17:$I$72,9,FALSE))</f>
        <v>0</v>
      </c>
      <c r="J39" s="36">
        <f>IF(ISNA(VLOOKUP($C39,'COT HP MSLM JAN 29'!$A$17:$I$74,9,FALSE))=TRUE,0,VLOOKUP($C39,'COT HP MSLM JAN 29'!$A$17:$I$74,9,FALSE))</f>
        <v>0</v>
      </c>
      <c r="K39" s="36">
        <f>IF(ISNA(VLOOKUP($C39,'Noram Aspen Feb 18 BA'!$A$17:$I$17,9,FALSE))=TRUE,0,VLOOKUP($C39,'Noram Aspen Feb 18 BA'!$A$17:$I$17,9,FALSE))</f>
        <v>0</v>
      </c>
      <c r="L39" s="36">
        <f>IF(ISNA(VLOOKUP($C39,'Noram Aspen Feb 16 SS'!$A$17:$I$23,9,FALSE))=TRUE,0,VLOOKUP($C39,'Noram Aspen Feb 16 SS'!$A$17:$I$23,9,FALSE))</f>
        <v>0</v>
      </c>
      <c r="M39" s="36">
        <f>IF(ISNA(VLOOKUP($C39,'SS Provincals MSLM Feb 24'!$A$17:$I$58,9,FALSE))=TRUE,0,VLOOKUP($C39,'SS Provincals MSLM Feb 24'!$A$17:$I$58,9,FALSE))</f>
        <v>18</v>
      </c>
      <c r="N39" s="36">
        <f>IF(ISNA(VLOOKUP($C39,'Noram SS COP SUN 26'!$A$17:$I$22,9,FALSE))=TRUE,0,VLOOKUP($C39,'Noram SS COP SUN 26'!$A$17:$I$22,9,FALSE))</f>
        <v>0</v>
      </c>
      <c r="O39" s="36">
        <f>IF(ISNA(VLOOKUP($C39,'Noram HP COP Fri 24'!$A$17:$I$35,9,FALSE))=TRUE,0,VLOOKUP($C39,'Noram HP COP Fri 24'!$A$17:$I$35,9,FALSE))</f>
        <v>0</v>
      </c>
      <c r="P39" s="36">
        <f>IF(ISNA(VLOOKUP($C39,'TT Provincials SS Feb 26'!$A$17:$I$87,9,FALSE))=TRUE,0,VLOOKUP($C39,'TT Provincials SS Feb 26'!$A$17:$I$87,9,FALSE))</f>
        <v>0</v>
      </c>
      <c r="Q39" s="36">
        <f>IF(ISNA(VLOOKUP($C39,'MSLM NORAM MAR 4 SS'!$A$17:$I$45,9,FALSE))=TRUE,0,VLOOKUP($C39,'MSLM NORAM MAR 4 SS'!$A$17:$I$45,9,FALSE))</f>
        <v>0</v>
      </c>
      <c r="R39" s="36">
        <f>IF(ISNA(VLOOKUP($C39,'COT HP Stoneham Mar 17'!$A$17:$I$35,9,FALSE))=TRUE,0,VLOOKUP($C39,'COT HP Stoneham Mar 17'!$A$17:$I$35,9,FALSE))</f>
        <v>0</v>
      </c>
      <c r="S39" s="35">
        <f>IF(ISNA(VLOOKUP($C39,'COT SS MARCH 19'!$A$17:$I$49,9,FALSE))=TRUE,0,VLOOKUP($C39,'COT SS MARCH 19'!$A$17:$I$49,9,FALSE))</f>
        <v>0</v>
      </c>
      <c r="T39" s="35">
        <f>IF(ISNA(VLOOKUP($C39,'StepUp Le Relais'!$A$17:$I$49,9,FALSE))=TRUE,0,VLOOKUP($C39,'StepUp Le Relais'!$A$17:$I$49,9,FALSE))</f>
        <v>0</v>
      </c>
      <c r="U39" s="35">
        <f>IF(ISNA(VLOOKUP($C39,'SS JR NATS WHISTHLER APRIL 7'!$A$17:$I$49,9,FALSE))=TRUE,0,VLOOKUP($C39,'SS JR NATS WHISTHLER APRIL 7'!$A$17:$I$49,9,FALSE))</f>
        <v>0</v>
      </c>
      <c r="V39" s="35">
        <f>IF(ISNA(VLOOKUP($C39,'JR NATS BA WHISTHLER APRIL 8'!$A$17:$I$49,9,FALSE))=TRUE,0,VLOOKUP($C39,'JR NATS BA WHISTHLER APRIL 8'!$A$17:$I$49,9,FALSE))</f>
        <v>0</v>
      </c>
      <c r="W39" s="35">
        <f>IF(ISNA(VLOOKUP($C39,'JR NATS HP WHISTHLER APRIL 9'!$A$17:$I$49,9,FALSE))=TRUE,0,VLOOKUP($C39,'JR NATS HP WHISTHLER APRIL 9'!$A$17:$I$49,9,FALSE))</f>
        <v>0</v>
      </c>
      <c r="X39" s="35"/>
    </row>
    <row r="40" spans="1:24" ht="15" customHeight="1">
      <c r="A40" s="278" t="s">
        <v>94</v>
      </c>
      <c r="B40" s="278" t="s">
        <v>71</v>
      </c>
      <c r="C40" s="277" t="s">
        <v>115</v>
      </c>
      <c r="D40" s="284">
        <f>IF(ISNA(VLOOKUP($C40,'RPA Caclulations'!$C$6:$K$75,3,FALSE))=TRUE,"0",VLOOKUP($C40,'RPA Caclulations'!$C$6:$K$75,3,FALSE))</f>
        <v>33</v>
      </c>
      <c r="E40" s="35" t="str">
        <f>IF(ISNA(VLOOKUP($C40,'COT Yukon Nov 25'!$A$17:$I$37,9,FALSE))=TRUE,"0",VLOOKUP($C40,'COT Yukon Nov 25'!$A$17:$I$37,9,FALSE))</f>
        <v>0</v>
      </c>
      <c r="F40" s="35" t="str">
        <f>IF(ISNA(VLOOKUP($C40,'CDN SS JAN 15'!$A$17:$I$31,9,FALSE))=TRUE,"0",VLOOKUP($C40,'CDN SS JAN 15'!$A$17:$I$31,9,FALSE))</f>
        <v>0</v>
      </c>
      <c r="G40" s="36">
        <f>IF(ISNA(VLOOKUP($C40,'MUSKOKA TT SS JAN 21'!$A$17:$I$32,9,FALSE))=TRUE,0,VLOOKUP($C40,'MUSKOKA TT SS JAN 21'!$A$17:$I$32,9,FALSE))</f>
        <v>4</v>
      </c>
      <c r="H40" s="36">
        <f>IF(ISNA(VLOOKUP($C40,'MUSKOKA TT SS JAN 22'!$A$17:$I$58,9,FALSE))=TRUE,0,VLOOKUP($C40,'MUSKOKA TT SS JAN 22'!$A$17:$I$58,9,FALSE))</f>
        <v>10</v>
      </c>
      <c r="I40" s="36">
        <f>IF(ISNA(VLOOKUP($C40,'COT SS MSLM JAN 28'!$A$17:$I$68,9,FALSE))=TRUE,0,VLOOKUP($C40,'COT SS MSLM JAN 28'!$A$17:$I$68,9,FALSE))</f>
        <v>0</v>
      </c>
      <c r="J40" s="36">
        <f>IF(ISNA(VLOOKUP($C40,'COT HP MSLM JAN 29'!$A$17:$I$74,9,FALSE))=TRUE,0,VLOOKUP($C40,'COT HP MSLM JAN 29'!$A$17:$I$74,9,FALSE))</f>
        <v>0</v>
      </c>
      <c r="K40" s="36">
        <f>IF(ISNA(VLOOKUP($C40,'Noram Aspen Feb 18 BA'!$A$17:$I$17,9,FALSE))=TRUE,0,VLOOKUP($C40,'Noram Aspen Feb 18 BA'!$A$17:$I$17,9,FALSE))</f>
        <v>0</v>
      </c>
      <c r="L40" s="36">
        <f>IF(ISNA(VLOOKUP($C40,'Noram Aspen Feb 16 SS'!$A$17:$I$23,9,FALSE))=TRUE,0,VLOOKUP($C40,'Noram Aspen Feb 16 SS'!$A$17:$I$23,9,FALSE))</f>
        <v>0</v>
      </c>
      <c r="M40" s="36">
        <f>IF(ISNA(VLOOKUP($C40,'SS Provincals MSLM Feb 24'!$A$17:$I$58,9,FALSE))=TRUE,0,VLOOKUP($C40,'SS Provincals MSLM Feb 24'!$A$17:$I$58,9,FALSE))</f>
        <v>26</v>
      </c>
      <c r="N40" s="36">
        <f>IF(ISNA(VLOOKUP($C40,'Noram SS COP SUN 26'!$A$17:$I$22,9,FALSE))=TRUE,0,VLOOKUP($C40,'Noram SS COP SUN 26'!$A$17:$I$22,9,FALSE))</f>
        <v>0</v>
      </c>
      <c r="O40" s="36">
        <f>IF(ISNA(VLOOKUP($C40,'Noram HP COP Fri 24'!$A$17:$I$35,9,FALSE))=TRUE,0,VLOOKUP($C40,'Noram HP COP Fri 24'!$A$17:$I$35,9,FALSE))</f>
        <v>0</v>
      </c>
      <c r="P40" s="36">
        <f>IF(ISNA(VLOOKUP($C40,'TT Provincials SS Feb 26'!$A$17:$I$87,9,FALSE))=TRUE,0,VLOOKUP($C40,'TT Provincials SS Feb 26'!$A$17:$I$87,9,FALSE))</f>
        <v>0</v>
      </c>
      <c r="Q40" s="36">
        <f>IF(ISNA(VLOOKUP($C40,'MSLM NORAM MAR 4 SS'!$A$17:$I$45,9,FALSE))=TRUE,0,VLOOKUP($C40,'MSLM NORAM MAR 4 SS'!$A$17:$I$45,9,FALSE))</f>
        <v>0</v>
      </c>
      <c r="R40" s="36">
        <f>IF(ISNA(VLOOKUP($C40,'COT HP Stoneham Mar 17'!$A$17:$I$35,9,FALSE))=TRUE,0,VLOOKUP($C40,'COT HP Stoneham Mar 17'!$A$17:$I$35,9,FALSE))</f>
        <v>0</v>
      </c>
      <c r="S40" s="35">
        <f>IF(ISNA(VLOOKUP($C40,'COT SS MARCH 19'!$A$17:$I$49,9,FALSE))=TRUE,0,VLOOKUP($C40,'COT SS MARCH 19'!$A$17:$I$49,9,FALSE))</f>
        <v>0</v>
      </c>
      <c r="T40" s="35">
        <f>IF(ISNA(VLOOKUP($C40,'StepUp Le Relais'!$A$17:$I$49,9,FALSE))=TRUE,0,VLOOKUP($C40,'StepUp Le Relais'!$A$17:$I$49,9,FALSE))</f>
        <v>0</v>
      </c>
      <c r="U40" s="35">
        <f>IF(ISNA(VLOOKUP($C40,'SS JR NATS WHISTHLER APRIL 7'!$A$17:$I$49,9,FALSE))=TRUE,0,VLOOKUP($C40,'SS JR NATS WHISTHLER APRIL 7'!$A$17:$I$49,9,FALSE))</f>
        <v>0</v>
      </c>
      <c r="V40" s="35">
        <f>IF(ISNA(VLOOKUP($C40,'JR NATS BA WHISTHLER APRIL 8'!$A$17:$I$49,9,FALSE))=TRUE,0,VLOOKUP($C40,'JR NATS BA WHISTHLER APRIL 8'!$A$17:$I$49,9,FALSE))</f>
        <v>0</v>
      </c>
      <c r="W40" s="35">
        <f>IF(ISNA(VLOOKUP($C40,'JR NATS HP WHISTHLER APRIL 9'!$A$17:$I$49,9,FALSE))=TRUE,0,VLOOKUP($C40,'JR NATS HP WHISTHLER APRIL 9'!$A$17:$I$49,9,FALSE))</f>
        <v>0</v>
      </c>
      <c r="X40" s="35"/>
    </row>
    <row r="41" spans="1:24" ht="15" customHeight="1">
      <c r="A41" s="278" t="s">
        <v>94</v>
      </c>
      <c r="B41" s="278" t="s">
        <v>80</v>
      </c>
      <c r="C41" s="279" t="s">
        <v>120</v>
      </c>
      <c r="D41" s="284">
        <f>IF(ISNA(VLOOKUP($C41,'RPA Caclulations'!$C$6:$K$75,3,FALSE))=TRUE,"0",VLOOKUP($C41,'RPA Caclulations'!$C$6:$K$75,3,FALSE))</f>
        <v>34</v>
      </c>
      <c r="E41" s="35" t="str">
        <f>IF(ISNA(VLOOKUP($C41,'COT Yukon Nov 25'!$A$17:$I$37,9,FALSE))=TRUE,"0",VLOOKUP($C41,'COT Yukon Nov 25'!$A$17:$I$37,9,FALSE))</f>
        <v>0</v>
      </c>
      <c r="F41" s="35" t="str">
        <f>IF(ISNA(VLOOKUP($C41,'CDN SS JAN 15'!$A$17:$I$31,9,FALSE))=TRUE,"0",VLOOKUP($C41,'CDN SS JAN 15'!$A$17:$I$31,9,FALSE))</f>
        <v>0</v>
      </c>
      <c r="G41" s="36">
        <f>IF(ISNA(VLOOKUP($C41,'MUSKOKA TT SS JAN 21'!$A$17:$I$32,9,FALSE))=TRUE,0,VLOOKUP($C41,'MUSKOKA TT SS JAN 21'!$A$17:$I$32,9,FALSE))</f>
        <v>0</v>
      </c>
      <c r="H41" s="36">
        <f>IF(ISNA(VLOOKUP($C41,'MUSKOKA TT SS JAN 22'!$A$17:$I$58,9,FALSE))=TRUE,0,VLOOKUP($C41,'MUSKOKA TT SS JAN 22'!$A$17:$I$58,9,FALSE))</f>
        <v>6</v>
      </c>
      <c r="I41" s="36">
        <f>IF(ISNA(VLOOKUP($C41,'COT SS MSLM JAN 28'!$A$17:$I$72,9,FALSE))=TRUE,0,VLOOKUP($C41,'COT SS MSLM JAN 28'!$A$17:$I$72,9,FALSE))</f>
        <v>0</v>
      </c>
      <c r="J41" s="36">
        <f>IF(ISNA(VLOOKUP($C41,'COT HP MSLM JAN 29'!$A$17:$I$74,9,FALSE))=TRUE,0,VLOOKUP($C41,'COT HP MSLM JAN 29'!$A$17:$I$74,9,FALSE))</f>
        <v>0</v>
      </c>
      <c r="K41" s="36">
        <f>IF(ISNA(VLOOKUP($C41,'Noram Aspen Feb 18 BA'!$A$17:$I$17,9,FALSE))=TRUE,0,VLOOKUP($C41,'Noram Aspen Feb 18 BA'!$A$17:$I$17,9,FALSE))</f>
        <v>0</v>
      </c>
      <c r="L41" s="36">
        <f>IF(ISNA(VLOOKUP($C41,'Noram Aspen Feb 16 SS'!$A$17:$I$23,9,FALSE))=TRUE,0,VLOOKUP($C41,'Noram Aspen Feb 16 SS'!$A$17:$I$23,9,FALSE))</f>
        <v>0</v>
      </c>
      <c r="M41" s="36">
        <f>IF(ISNA(VLOOKUP($C41,'SS Provincals MSLM Feb 24'!$A$17:$I$58,9,FALSE))=TRUE,0,VLOOKUP($C41,'SS Provincals MSLM Feb 24'!$A$17:$I$58,9,FALSE))</f>
        <v>17</v>
      </c>
      <c r="N41" s="36">
        <f>IF(ISNA(VLOOKUP($C41,'Noram SS COP SUN 26'!$A$17:$I$22,9,FALSE))=TRUE,0,VLOOKUP($C41,'Noram SS COP SUN 26'!$A$17:$I$22,9,FALSE))</f>
        <v>0</v>
      </c>
      <c r="O41" s="36">
        <f>IF(ISNA(VLOOKUP($C41,'Noram HP COP Fri 24'!$A$17:$I$35,9,FALSE))=TRUE,0,VLOOKUP($C41,'Noram HP COP Fri 24'!$A$17:$I$35,9,FALSE))</f>
        <v>0</v>
      </c>
      <c r="P41" s="36">
        <f>IF(ISNA(VLOOKUP($C41,'TT Provincials SS Feb 26'!$A$17:$I$87,9,FALSE))=TRUE,0,VLOOKUP($C41,'TT Provincials SS Feb 26'!$A$17:$I$87,9,FALSE))</f>
        <v>0</v>
      </c>
      <c r="Q41" s="36">
        <f>IF(ISNA(VLOOKUP($C41,'MSLM NORAM MAR 4 SS'!$A$17:$I$45,9,FALSE))=TRUE,0,VLOOKUP($C41,'MSLM NORAM MAR 4 SS'!$A$17:$I$45,9,FALSE))</f>
        <v>0</v>
      </c>
      <c r="R41" s="36">
        <f>IF(ISNA(VLOOKUP($C41,'COT HP Stoneham Mar 17'!$A$17:$I$35,9,FALSE))=TRUE,0,VLOOKUP($C41,'COT HP Stoneham Mar 17'!$A$17:$I$35,9,FALSE))</f>
        <v>0</v>
      </c>
      <c r="S41" s="35">
        <f>IF(ISNA(VLOOKUP($C41,'COT SS MARCH 19'!$A$17:$I$49,9,FALSE))=TRUE,0,VLOOKUP($C41,'COT SS MARCH 19'!$A$17:$I$49,9,FALSE))</f>
        <v>0</v>
      </c>
      <c r="T41" s="35">
        <f>IF(ISNA(VLOOKUP($C41,'StepUp Le Relais'!$A$17:$I$49,9,FALSE))=TRUE,0,VLOOKUP($C41,'StepUp Le Relais'!$A$17:$I$49,9,FALSE))</f>
        <v>0</v>
      </c>
      <c r="U41" s="35">
        <f>IF(ISNA(VLOOKUP($C41,'SS JR NATS WHISTHLER APRIL 7'!$A$17:$I$49,9,FALSE))=TRUE,0,VLOOKUP($C41,'SS JR NATS WHISTHLER APRIL 7'!$A$17:$I$49,9,FALSE))</f>
        <v>0</v>
      </c>
      <c r="V41" s="35">
        <f>IF(ISNA(VLOOKUP($C41,'JR NATS BA WHISTHLER APRIL 8'!$A$17:$I$49,9,FALSE))=TRUE,0,VLOOKUP($C41,'JR NATS BA WHISTHLER APRIL 8'!$A$17:$I$49,9,FALSE))</f>
        <v>0</v>
      </c>
      <c r="W41" s="35">
        <f>IF(ISNA(VLOOKUP($C41,'JR NATS HP WHISTHLER APRIL 9'!$A$17:$I$49,9,FALSE))=TRUE,0,VLOOKUP($C41,'JR NATS HP WHISTHLER APRIL 9'!$A$17:$I$49,9,FALSE))</f>
        <v>0</v>
      </c>
      <c r="X41" s="35"/>
    </row>
    <row r="42" spans="1:24" ht="15" customHeight="1">
      <c r="A42" s="276" t="s">
        <v>100</v>
      </c>
      <c r="B42" s="278" t="s">
        <v>62</v>
      </c>
      <c r="C42" s="277" t="s">
        <v>135</v>
      </c>
      <c r="D42" s="284">
        <f>IF(ISNA(VLOOKUP($C42,'RPA Caclulations'!$C$6:$K$75,3,FALSE))=TRUE,"0",VLOOKUP($C42,'RPA Caclulations'!$C$6:$K$75,3,FALSE))</f>
        <v>35</v>
      </c>
      <c r="E42" s="35" t="str">
        <f>IF(ISNA(VLOOKUP($C42,'COT Yukon Nov 25'!$A$17:$I$37,9,FALSE))=TRUE,"0",VLOOKUP($C42,'COT Yukon Nov 25'!$A$17:$I$37,9,FALSE))</f>
        <v>0</v>
      </c>
      <c r="F42" s="35" t="str">
        <f>IF(ISNA(VLOOKUP($C42,'CDN SS JAN 15'!$A$17:$I$31,9,FALSE))=TRUE,"0",VLOOKUP($C42,'CDN SS JAN 15'!$A$17:$I$31,9,FALSE))</f>
        <v>0</v>
      </c>
      <c r="G42" s="36">
        <f>IF(ISNA(VLOOKUP($C42,'MUSKOKA TT SS JAN 21'!$A$17:$I$32,9,FALSE))=TRUE,0,VLOOKUP($C42,'MUSKOKA TT SS JAN 21'!$A$17:$I$32,9,FALSE))</f>
        <v>4</v>
      </c>
      <c r="H42" s="36">
        <f>IF(ISNA(VLOOKUP($C42,'MUSKOKA TT SS JAN 22'!$A$17:$I$58,9,FALSE))=TRUE,0,VLOOKUP($C42,'MUSKOKA TT SS JAN 22'!$A$17:$I$58,9,FALSE))</f>
        <v>0</v>
      </c>
      <c r="I42" s="36">
        <f>IF(ISNA(VLOOKUP($C42,'COT SS MSLM JAN 28'!$A$17:$I$72,9,FALSE))=TRUE,0,VLOOKUP($C42,'COT SS MSLM JAN 28'!$A$17:$I$72,9,FALSE))</f>
        <v>0</v>
      </c>
      <c r="J42" s="36">
        <f>IF(ISNA(VLOOKUP($C42,'COT HP MSLM JAN 29'!$A$17:$I$74,9,FALSE))=TRUE,0,VLOOKUP($C42,'COT HP MSLM JAN 29'!$A$17:$I$74,9,FALSE))</f>
        <v>0</v>
      </c>
      <c r="K42" s="36">
        <f>IF(ISNA(VLOOKUP($C42,'Noram Aspen Feb 18 BA'!$A$17:$I$17,9,FALSE))=TRUE,0,VLOOKUP($C42,'Noram Aspen Feb 18 BA'!$A$17:$I$17,9,FALSE))</f>
        <v>0</v>
      </c>
      <c r="L42" s="36">
        <f>IF(ISNA(VLOOKUP($C42,'Noram Aspen Feb 16 SS'!$A$17:$I$23,9,FALSE))=TRUE,0,VLOOKUP($C42,'Noram Aspen Feb 16 SS'!$A$17:$I$23,9,FALSE))</f>
        <v>0</v>
      </c>
      <c r="M42" s="36">
        <f>IF(ISNA(VLOOKUP($C42,'SS Provincals MSLM Feb 24'!$A$17:$I$58,9,FALSE))=TRUE,0,VLOOKUP($C42,'SS Provincals MSLM Feb 24'!$A$17:$I$58,9,FALSE))</f>
        <v>6</v>
      </c>
      <c r="N42" s="36">
        <f>IF(ISNA(VLOOKUP($C42,'Noram SS COP SUN 26'!$A$17:$I$22,9,FALSE))=TRUE,0,VLOOKUP($C42,'Noram SS COP SUN 26'!$A$17:$I$22,9,FALSE))</f>
        <v>0</v>
      </c>
      <c r="O42" s="36">
        <f>IF(ISNA(VLOOKUP($C42,'Noram HP COP Fri 24'!$A$17:$I$35,9,FALSE))=TRUE,0,VLOOKUP($C42,'Noram HP COP Fri 24'!$A$17:$I$35,9,FALSE))</f>
        <v>0</v>
      </c>
      <c r="P42" s="36">
        <f>IF(ISNA(VLOOKUP($C42,'TT Provincials SS Feb 26'!$A$17:$I$87,9,FALSE))=TRUE,0,VLOOKUP($C42,'TT Provincials SS Feb 26'!$A$17:$I$87,9,FALSE))</f>
        <v>0</v>
      </c>
      <c r="Q42" s="36">
        <f>IF(ISNA(VLOOKUP($C42,'MSLM NORAM MAR 4 SS'!$A$17:$I$45,9,FALSE))=TRUE,0,VLOOKUP($C42,'MSLM NORAM MAR 4 SS'!$A$17:$I$45,9,FALSE))</f>
        <v>0</v>
      </c>
      <c r="R42" s="36">
        <f>IF(ISNA(VLOOKUP($C42,'COT HP Stoneham Mar 17'!$A$17:$I$35,9,FALSE))=TRUE,0,VLOOKUP($C42,'COT HP Stoneham Mar 17'!$A$17:$I$35,9,FALSE))</f>
        <v>0</v>
      </c>
      <c r="S42" s="35">
        <f>IF(ISNA(VLOOKUP($C42,'COT SS MARCH 19'!$A$17:$I$49,9,FALSE))=TRUE,0,VLOOKUP($C42,'COT SS MARCH 19'!$A$17:$I$49,9,FALSE))</f>
        <v>0</v>
      </c>
      <c r="T42" s="35">
        <f>IF(ISNA(VLOOKUP($C42,'StepUp Le Relais'!$A$17:$I$49,9,FALSE))=TRUE,0,VLOOKUP($C42,'StepUp Le Relais'!$A$17:$I$49,9,FALSE))</f>
        <v>0</v>
      </c>
      <c r="U42" s="35">
        <f>IF(ISNA(VLOOKUP($C42,'SS JR NATS WHISTHLER APRIL 7'!$A$17:$I$49,9,FALSE))=TRUE,0,VLOOKUP($C42,'SS JR NATS WHISTHLER APRIL 7'!$A$17:$I$49,9,FALSE))</f>
        <v>0</v>
      </c>
      <c r="V42" s="35">
        <f>IF(ISNA(VLOOKUP($C42,'JR NATS BA WHISTHLER APRIL 8'!$A$17:$I$49,9,FALSE))=TRUE,0,VLOOKUP($C42,'JR NATS BA WHISTHLER APRIL 8'!$A$17:$I$49,9,FALSE))</f>
        <v>0</v>
      </c>
      <c r="W42" s="35">
        <f>IF(ISNA(VLOOKUP($C42,'JR NATS HP WHISTHLER APRIL 9'!$A$17:$I$49,9,FALSE))=TRUE,0,VLOOKUP($C42,'JR NATS HP WHISTHLER APRIL 9'!$A$17:$I$49,9,FALSE))</f>
        <v>0</v>
      </c>
      <c r="X42" s="35"/>
    </row>
    <row r="43" spans="1:24" ht="15" customHeight="1">
      <c r="A43" s="278" t="s">
        <v>94</v>
      </c>
      <c r="B43" s="278" t="s">
        <v>62</v>
      </c>
      <c r="C43" s="279" t="s">
        <v>97</v>
      </c>
      <c r="D43" s="284">
        <f>IF(ISNA(VLOOKUP($C43,'RPA Caclulations'!$C$6:$K$75,3,FALSE))=TRUE,"0",VLOOKUP($C43,'RPA Caclulations'!$C$6:$K$75,3,FALSE))</f>
        <v>36</v>
      </c>
      <c r="E43" s="35" t="str">
        <f>IF(ISNA(VLOOKUP($C43,'COT Yukon Nov 25'!$A$17:$I$37,9,FALSE))=TRUE,"0",VLOOKUP($C43,'COT Yukon Nov 25'!$A$17:$I$37,9,FALSE))</f>
        <v>0</v>
      </c>
      <c r="F43" s="35" t="str">
        <f>IF(ISNA(VLOOKUP($C43,'CDN SS JAN 15'!$A$17:$I$31,9,FALSE))=TRUE,"0",VLOOKUP($C43,'CDN SS JAN 15'!$A$17:$I$31,9,FALSE))</f>
        <v>0</v>
      </c>
      <c r="G43" s="36">
        <f>IF(ISNA(VLOOKUP($C43,'MUSKOKA TT SS JAN 21'!$A$17:$I$32,9,FALSE))=TRUE,0,VLOOKUP($C43,'MUSKOKA TT SS JAN 21'!$A$17:$I$32,9,FALSE))</f>
        <v>0</v>
      </c>
      <c r="H43" s="36">
        <f>IF(ISNA(VLOOKUP($C43,'MUSKOKA TT SS JAN 22'!$A$17:$I$58,9,FALSE))=TRUE,0,VLOOKUP($C43,'MUSKOKA TT SS JAN 22'!$A$17:$I$58,9,FALSE))</f>
        <v>7</v>
      </c>
      <c r="I43" s="36">
        <f>IF(ISNA(VLOOKUP($C43,'COT SS MSLM JAN 28'!$A$17:$I$72,9,FALSE))=TRUE,0,VLOOKUP($C43,'COT SS MSLM JAN 28'!$A$17:$I$72,9,FALSE))</f>
        <v>0</v>
      </c>
      <c r="J43" s="36">
        <f>IF(ISNA(VLOOKUP($C43,'COT HP MSLM JAN 29'!$A$17:$I$74,9,FALSE))=TRUE,0,VLOOKUP($C43,'COT HP MSLM JAN 29'!$A$17:$I$74,9,FALSE))</f>
        <v>0</v>
      </c>
      <c r="K43" s="36">
        <f>IF(ISNA(VLOOKUP($C43,'Noram Aspen Feb 18 BA'!$A$17:$I$17,9,FALSE))=TRUE,0,VLOOKUP($C43,'Noram Aspen Feb 18 BA'!$A$17:$I$17,9,FALSE))</f>
        <v>0</v>
      </c>
      <c r="L43" s="36">
        <f>IF(ISNA(VLOOKUP($C43,'Noram Aspen Feb 16 SS'!$A$17:$I$23,9,FALSE))=TRUE,0,VLOOKUP($C43,'Noram Aspen Feb 16 SS'!$A$17:$I$23,9,FALSE))</f>
        <v>0</v>
      </c>
      <c r="M43" s="36">
        <f>IF(ISNA(VLOOKUP($C43,'SS Provincals MSLM Feb 24'!$A$17:$I$58,9,FALSE))=TRUE,0,VLOOKUP($C43,'SS Provincals MSLM Feb 24'!$A$17:$I$58,9,FALSE))</f>
        <v>30</v>
      </c>
      <c r="N43" s="36">
        <f>IF(ISNA(VLOOKUP($C43,'Noram SS COP SUN 26'!$A$17:$I$22,9,FALSE))=TRUE,0,VLOOKUP($C43,'Noram SS COP SUN 26'!$A$17:$I$22,9,FALSE))</f>
        <v>0</v>
      </c>
      <c r="O43" s="36">
        <f>IF(ISNA(VLOOKUP($C43,'Noram HP COP Fri 24'!$A$17:$I$35,9,FALSE))=TRUE,0,VLOOKUP($C43,'Noram HP COP Fri 24'!$A$17:$I$35,9,FALSE))</f>
        <v>0</v>
      </c>
      <c r="P43" s="36">
        <f>IF(ISNA(VLOOKUP($C43,'TT Provincials SS Feb 26'!$A$17:$I$87,9,FALSE))=TRUE,0,VLOOKUP($C43,'TT Provincials SS Feb 26'!$A$17:$I$87,9,FALSE))</f>
        <v>0</v>
      </c>
      <c r="Q43" s="36">
        <f>IF(ISNA(VLOOKUP($C43,'MSLM NORAM MAR 4 SS'!$A$17:$I$45,9,FALSE))=TRUE,0,VLOOKUP($C43,'MSLM NORAM MAR 4 SS'!$A$17:$I$45,9,FALSE))</f>
        <v>0</v>
      </c>
      <c r="R43" s="36">
        <f>IF(ISNA(VLOOKUP($C43,'COT HP Stoneham Mar 17'!$A$17:$I$35,9,FALSE))=TRUE,0,VLOOKUP($C43,'COT HP Stoneham Mar 17'!$A$17:$I$35,9,FALSE))</f>
        <v>0</v>
      </c>
      <c r="S43" s="35">
        <f>IF(ISNA(VLOOKUP($C43,'COT SS MARCH 19'!$A$17:$I$49,9,FALSE))=TRUE,0,VLOOKUP($C43,'COT SS MARCH 19'!$A$17:$I$49,9,FALSE))</f>
        <v>0</v>
      </c>
      <c r="T43" s="35">
        <f>IF(ISNA(VLOOKUP($C43,'StepUp Le Relais'!$A$17:$I$49,9,FALSE))=TRUE,0,VLOOKUP($C43,'StepUp Le Relais'!$A$17:$I$49,9,FALSE))</f>
        <v>0</v>
      </c>
      <c r="U43" s="35">
        <f>IF(ISNA(VLOOKUP($C43,'SS JR NATS WHISTHLER APRIL 7'!$A$17:$I$49,9,FALSE))=TRUE,0,VLOOKUP($C43,'SS JR NATS WHISTHLER APRIL 7'!$A$17:$I$49,9,FALSE))</f>
        <v>0</v>
      </c>
      <c r="V43" s="35">
        <f>IF(ISNA(VLOOKUP($C43,'JR NATS BA WHISTHLER APRIL 8'!$A$17:$I$49,9,FALSE))=TRUE,0,VLOOKUP($C43,'JR NATS BA WHISTHLER APRIL 8'!$A$17:$I$49,9,FALSE))</f>
        <v>0</v>
      </c>
      <c r="W43" s="35">
        <f>IF(ISNA(VLOOKUP($C43,'JR NATS HP WHISTHLER APRIL 9'!$A$17:$I$49,9,FALSE))=TRUE,0,VLOOKUP($C43,'JR NATS HP WHISTHLER APRIL 9'!$A$17:$I$49,9,FALSE))</f>
        <v>0</v>
      </c>
      <c r="X43" s="35"/>
    </row>
    <row r="44" spans="1:24" ht="15" customHeight="1">
      <c r="A44" s="278" t="s">
        <v>94</v>
      </c>
      <c r="B44" s="278" t="s">
        <v>62</v>
      </c>
      <c r="C44" s="277" t="s">
        <v>104</v>
      </c>
      <c r="D44" s="284">
        <f>IF(ISNA(VLOOKUP($C44,'RPA Caclulations'!$C$6:$K$75,3,FALSE))=TRUE,"0",VLOOKUP($C44,'RPA Caclulations'!$C$6:$K$75,3,FALSE))</f>
        <v>37</v>
      </c>
      <c r="E44" s="35" t="str">
        <f>IF(ISNA(VLOOKUP($C44,'COT Yukon Nov 25'!$A$17:$I$37,9,FALSE))=TRUE,"0",VLOOKUP($C44,'COT Yukon Nov 25'!$A$17:$I$37,9,FALSE))</f>
        <v>0</v>
      </c>
      <c r="F44" s="35" t="str">
        <f>IF(ISNA(VLOOKUP($C44,'CDN SS JAN 15'!$A$17:$I$31,9,FALSE))=TRUE,"0",VLOOKUP($C44,'CDN SS JAN 15'!$A$17:$I$31,9,FALSE))</f>
        <v>0</v>
      </c>
      <c r="G44" s="36">
        <f>IF(ISNA(VLOOKUP($C44,'MUSKOKA TT SS JAN 21'!$A$17:$I$32,9,FALSE))=TRUE,0,VLOOKUP($C44,'MUSKOKA TT SS JAN 21'!$A$17:$I$32,9,FALSE))</f>
        <v>0</v>
      </c>
      <c r="H44" s="36">
        <f>IF(ISNA(VLOOKUP($C44,'MUSKOKA TT SS JAN 22'!$A$17:$I$58,9,FALSE))=TRUE,0,VLOOKUP($C44,'MUSKOKA TT SS JAN 22'!$A$17:$I$58,9,FALSE))</f>
        <v>3</v>
      </c>
      <c r="I44" s="36">
        <f>IF(ISNA(VLOOKUP($C44,'COT SS MSLM JAN 28'!$A$17:$I$72,9,FALSE))=TRUE,0,VLOOKUP($C44,'COT SS MSLM JAN 28'!$A$17:$I$72,9,FALSE))</f>
        <v>39</v>
      </c>
      <c r="J44" s="36">
        <f>IF(ISNA(VLOOKUP($C44,'COT HP MSLM JAN 29'!$A$17:$I$74,9,FALSE))=TRUE,0,VLOOKUP($C44,'COT HP MSLM JAN 29'!$A$17:$I$74,9,FALSE))</f>
        <v>0</v>
      </c>
      <c r="K44" s="36">
        <f>IF(ISNA(VLOOKUP($C44,'Noram Aspen Feb 18 BA'!$A$17:$I$17,9,FALSE))=TRUE,0,VLOOKUP($C44,'Noram Aspen Feb 18 BA'!$A$17:$I$17,9,FALSE))</f>
        <v>0</v>
      </c>
      <c r="L44" s="36">
        <f>IF(ISNA(VLOOKUP($C44,'Noram Aspen Feb 16 SS'!$A$17:$I$23,9,FALSE))=TRUE,0,VLOOKUP($C44,'Noram Aspen Feb 16 SS'!$A$17:$I$23,9,FALSE))</f>
        <v>0</v>
      </c>
      <c r="M44" s="36">
        <f>IF(ISNA(VLOOKUP($C44,'SS Provincals MSLM Feb 24'!$A$17:$I$58,9,FALSE))=TRUE,0,VLOOKUP($C44,'SS Provincals MSLM Feb 24'!$A$17:$I$58,9,FALSE))</f>
        <v>0</v>
      </c>
      <c r="N44" s="36">
        <f>IF(ISNA(VLOOKUP($C44,'Noram SS COP SUN 26'!$A$17:$I$22,9,FALSE))=TRUE,0,VLOOKUP($C44,'Noram SS COP SUN 26'!$A$17:$I$22,9,FALSE))</f>
        <v>0</v>
      </c>
      <c r="O44" s="36">
        <f>IF(ISNA(VLOOKUP($C44,'Noram HP COP Fri 24'!$A$17:$I$35,9,FALSE))=TRUE,0,VLOOKUP($C44,'Noram HP COP Fri 24'!$A$17:$I$35,9,FALSE))</f>
        <v>0</v>
      </c>
      <c r="P44" s="36">
        <f>IF(ISNA(VLOOKUP($C44,'TT Provincials SS Feb 26'!$A$17:$I$87,9,FALSE))=TRUE,0,VLOOKUP($C44,'TT Provincials SS Feb 26'!$A$17:$I$87,9,FALSE))</f>
        <v>0</v>
      </c>
      <c r="Q44" s="36">
        <f>IF(ISNA(VLOOKUP($C44,'MSLM NORAM MAR 4 SS'!$A$17:$I$45,9,FALSE))=TRUE,0,VLOOKUP($C44,'MSLM NORAM MAR 4 SS'!$A$17:$I$45,9,FALSE))</f>
        <v>0</v>
      </c>
      <c r="R44" s="36">
        <f>IF(ISNA(VLOOKUP($C44,'COT HP Stoneham Mar 17'!$A$17:$I$35,9,FALSE))=TRUE,0,VLOOKUP($C44,'COT HP Stoneham Mar 17'!$A$17:$I$35,9,FALSE))</f>
        <v>0</v>
      </c>
      <c r="S44" s="35">
        <f>IF(ISNA(VLOOKUP($C44,'COT SS MARCH 19'!$A$17:$I$49,9,FALSE))=TRUE,0,VLOOKUP($C44,'COT SS MARCH 19'!$A$17:$I$49,9,FALSE))</f>
        <v>0</v>
      </c>
      <c r="T44" s="35">
        <f>IF(ISNA(VLOOKUP($C44,'StepUp Le Relais'!$A$17:$I$49,9,FALSE))=TRUE,0,VLOOKUP($C44,'StepUp Le Relais'!$A$17:$I$49,9,FALSE))</f>
        <v>0</v>
      </c>
      <c r="U44" s="35">
        <f>IF(ISNA(VLOOKUP($C44,'SS JR NATS WHISTHLER APRIL 7'!$A$17:$I$49,9,FALSE))=TRUE,0,VLOOKUP($C44,'SS JR NATS WHISTHLER APRIL 7'!$A$17:$I$49,9,FALSE))</f>
        <v>0</v>
      </c>
      <c r="V44" s="35">
        <f>IF(ISNA(VLOOKUP($C44,'JR NATS BA WHISTHLER APRIL 8'!$A$17:$I$49,9,FALSE))=TRUE,0,VLOOKUP($C44,'JR NATS BA WHISTHLER APRIL 8'!$A$17:$I$49,9,FALSE))</f>
        <v>0</v>
      </c>
      <c r="W44" s="35">
        <f>IF(ISNA(VLOOKUP($C44,'JR NATS HP WHISTHLER APRIL 9'!$A$17:$I$49,9,FALSE))=TRUE,0,VLOOKUP($C44,'JR NATS HP WHISTHLER APRIL 9'!$A$17:$I$49,9,FALSE))</f>
        <v>0</v>
      </c>
      <c r="X44" s="35"/>
    </row>
    <row r="45" spans="1:24" ht="15" customHeight="1">
      <c r="A45" s="276" t="s">
        <v>91</v>
      </c>
      <c r="B45" s="276" t="s">
        <v>62</v>
      </c>
      <c r="C45" s="207" t="s">
        <v>106</v>
      </c>
      <c r="D45" s="284">
        <f>IF(ISNA(VLOOKUP($C45,'RPA Caclulations'!$C$6:$K$75,3,FALSE))=TRUE,"0",VLOOKUP($C45,'RPA Caclulations'!$C$6:$K$75,3,FALSE))</f>
        <v>38</v>
      </c>
      <c r="E45" s="35" t="str">
        <f>IF(ISNA(VLOOKUP($C45,'COT Yukon Nov 25'!$A$17:$I$37,9,FALSE))=TRUE,"0",VLOOKUP($C45,'COT Yukon Nov 25'!$A$17:$I$37,9,FALSE))</f>
        <v>0</v>
      </c>
      <c r="F45" s="35" t="str">
        <f>IF(ISNA(VLOOKUP($C45,'CDN SS JAN 15'!$A$17:$I$31,9,FALSE))=TRUE,"0",VLOOKUP($C45,'CDN SS JAN 15'!$A$17:$I$31,9,FALSE))</f>
        <v>0</v>
      </c>
      <c r="G45" s="36">
        <f>IF(ISNA(VLOOKUP($C45,'MUSKOKA TT SS JAN 21'!$A$17:$I$32,9,FALSE))=TRUE,0,VLOOKUP($C45,'MUSKOKA TT SS JAN 21'!$A$17:$I$32,9,FALSE))</f>
        <v>0</v>
      </c>
      <c r="H45" s="36">
        <f>IF(ISNA(VLOOKUP($C45,'MUSKOKA TT SS JAN 22'!$A$17:$I$58,9,FALSE))=TRUE,0,VLOOKUP($C45,'MUSKOKA TT SS JAN 22'!$A$17:$I$58,9,FALSE))</f>
        <v>6</v>
      </c>
      <c r="I45" s="36">
        <f>IF(ISNA(VLOOKUP($C45,'COT SS MSLM JAN 28'!$A$17:$I$72,9,FALSE))=TRUE,0,VLOOKUP($C45,'COT SS MSLM JAN 28'!$A$17:$I$72,9,FALSE))</f>
        <v>0</v>
      </c>
      <c r="J45" s="36">
        <f>IF(ISNA(VLOOKUP($C45,'COT HP MSLM JAN 29'!$A$17:$I$74,9,FALSE))=TRUE,0,VLOOKUP($C45,'COT HP MSLM JAN 29'!$A$17:$I$74,9,FALSE))</f>
        <v>0</v>
      </c>
      <c r="K45" s="36">
        <f>IF(ISNA(VLOOKUP($C45,'Noram Aspen Feb 18 BA'!$A$17:$I$17,9,FALSE))=TRUE,0,VLOOKUP($C45,'Noram Aspen Feb 18 BA'!$A$17:$I$17,9,FALSE))</f>
        <v>0</v>
      </c>
      <c r="L45" s="36">
        <f>IF(ISNA(VLOOKUP($C45,'Noram Aspen Feb 16 SS'!$A$17:$I$23,9,FALSE))=TRUE,0,VLOOKUP($C45,'Noram Aspen Feb 16 SS'!$A$17:$I$23,9,FALSE))</f>
        <v>0</v>
      </c>
      <c r="M45" s="36">
        <f>IF(ISNA(VLOOKUP($C45,'SS Provincals MSLM Feb 24'!$A$17:$I$58,9,FALSE))=TRUE,0,VLOOKUP($C45,'SS Provincals MSLM Feb 24'!$A$17:$I$58,9,FALSE))</f>
        <v>28</v>
      </c>
      <c r="N45" s="36">
        <f>IF(ISNA(VLOOKUP($C45,'Noram SS COP SUN 26'!$A$17:$I$22,9,FALSE))=TRUE,0,VLOOKUP($C45,'Noram SS COP SUN 26'!$A$17:$I$22,9,FALSE))</f>
        <v>0</v>
      </c>
      <c r="O45" s="36">
        <f>IF(ISNA(VLOOKUP($C45,'Noram HP COP Fri 24'!$A$17:$I$35,9,FALSE))=TRUE,0,VLOOKUP($C45,'Noram HP COP Fri 24'!$A$17:$I$35,9,FALSE))</f>
        <v>0</v>
      </c>
      <c r="P45" s="36">
        <f>IF(ISNA(VLOOKUP($C45,'TT Provincials SS Feb 26'!$A$17:$I$87,9,FALSE))=TRUE,0,VLOOKUP($C45,'TT Provincials SS Feb 26'!$A$17:$I$87,9,FALSE))</f>
        <v>0</v>
      </c>
      <c r="Q45" s="36">
        <f>IF(ISNA(VLOOKUP($C45,'MSLM NORAM MAR 4 SS'!$A$17:$I$45,9,FALSE))=TRUE,0,VLOOKUP($C45,'MSLM NORAM MAR 4 SS'!$A$17:$I$45,9,FALSE))</f>
        <v>0</v>
      </c>
      <c r="R45" s="36">
        <f>IF(ISNA(VLOOKUP($C45,'COT HP Stoneham Mar 17'!$A$17:$I$35,9,FALSE))=TRUE,0,VLOOKUP($C45,'COT HP Stoneham Mar 17'!$A$17:$I$35,9,FALSE))</f>
        <v>0</v>
      </c>
      <c r="S45" s="35">
        <f>IF(ISNA(VLOOKUP($C45,'COT SS MARCH 19'!$A$17:$I$49,9,FALSE))=TRUE,0,VLOOKUP($C45,'COT SS MARCH 19'!$A$17:$I$49,9,FALSE))</f>
        <v>0</v>
      </c>
      <c r="T45" s="35">
        <f>IF(ISNA(VLOOKUP($C45,'StepUp Le Relais'!$A$17:$I$49,9,FALSE))=TRUE,0,VLOOKUP($C45,'StepUp Le Relais'!$A$17:$I$49,9,FALSE))</f>
        <v>0</v>
      </c>
      <c r="U45" s="35">
        <f>IF(ISNA(VLOOKUP($C45,'SS JR NATS WHISTHLER APRIL 7'!$A$17:$I$49,9,FALSE))=TRUE,0,VLOOKUP($C45,'SS JR NATS WHISTHLER APRIL 7'!$A$17:$I$49,9,FALSE))</f>
        <v>0</v>
      </c>
      <c r="V45" s="35">
        <f>IF(ISNA(VLOOKUP($C45,'JR NATS BA WHISTHLER APRIL 8'!$A$17:$I$49,9,FALSE))=TRUE,0,VLOOKUP($C45,'JR NATS BA WHISTHLER APRIL 8'!$A$17:$I$49,9,FALSE))</f>
        <v>0</v>
      </c>
      <c r="W45" s="35">
        <f>IF(ISNA(VLOOKUP($C45,'JR NATS HP WHISTHLER APRIL 9'!$A$17:$I$49,9,FALSE))=TRUE,0,VLOOKUP($C45,'JR NATS HP WHISTHLER APRIL 9'!$A$17:$I$49,9,FALSE))</f>
        <v>0</v>
      </c>
      <c r="X45" s="35"/>
    </row>
    <row r="46" spans="1:24" ht="15" customHeight="1">
      <c r="A46" s="278" t="s">
        <v>94</v>
      </c>
      <c r="B46" s="278" t="s">
        <v>85</v>
      </c>
      <c r="C46" s="277" t="s">
        <v>134</v>
      </c>
      <c r="D46" s="284">
        <f>IF(ISNA(VLOOKUP($C46,'RPA Caclulations'!$C$6:$K$75,3,FALSE))=TRUE,"0",VLOOKUP($C46,'RPA Caclulations'!$C$6:$K$75,3,FALSE))</f>
        <v>39</v>
      </c>
      <c r="E46" s="35" t="str">
        <f>IF(ISNA(VLOOKUP($C46,'COT Yukon Nov 25'!$A$17:$I$37,9,FALSE))=TRUE,"0",VLOOKUP($C46,'COT Yukon Nov 25'!$A$17:$I$37,9,FALSE))</f>
        <v>0</v>
      </c>
      <c r="F46" s="35" t="str">
        <f>IF(ISNA(VLOOKUP($C46,'CDN SS JAN 15'!$A$17:$I$31,9,FALSE))=TRUE,"0",VLOOKUP($C46,'CDN SS JAN 15'!$A$17:$I$31,9,FALSE))</f>
        <v>0</v>
      </c>
      <c r="G46" s="36">
        <f>IF(ISNA(VLOOKUP($C46,'MUSKOKA TT SS JAN 21'!$A$17:$I$32,9,FALSE))=TRUE,0,VLOOKUP($C46,'MUSKOKA TT SS JAN 21'!$A$17:$I$32,9,FALSE))</f>
        <v>6</v>
      </c>
      <c r="H46" s="36">
        <f>IF(ISNA(VLOOKUP($C46,'MUSKOKA TT SS JAN 22'!$A$17:$I$58,9,FALSE))=TRUE,0,VLOOKUP($C46,'MUSKOKA TT SS JAN 22'!$A$17:$I$58,9,FALSE))</f>
        <v>4</v>
      </c>
      <c r="I46" s="36">
        <f>IF(ISNA(VLOOKUP($C46,'COT SS MSLM JAN 28'!$A$17:$I$72,9,FALSE))=TRUE,0,VLOOKUP($C46,'COT SS MSLM JAN 28'!$A$17:$I$72,9,FALSE))</f>
        <v>0</v>
      </c>
      <c r="J46" s="36">
        <f>IF(ISNA(VLOOKUP($C46,'COT HP MSLM JAN 29'!$A$17:$I$74,9,FALSE))=TRUE,0,VLOOKUP($C46,'COT HP MSLM JAN 29'!$A$17:$I$74,9,FALSE))</f>
        <v>0</v>
      </c>
      <c r="K46" s="36">
        <f>IF(ISNA(VLOOKUP($C46,'Noram Aspen Feb 18 BA'!$A$17:$I$17,9,FALSE))=TRUE,0,VLOOKUP($C46,'Noram Aspen Feb 18 BA'!$A$17:$I$17,9,FALSE))</f>
        <v>0</v>
      </c>
      <c r="L46" s="36">
        <f>IF(ISNA(VLOOKUP($C46,'Noram Aspen Feb 16 SS'!$A$17:$I$23,9,FALSE))=TRUE,0,VLOOKUP($C46,'Noram Aspen Feb 16 SS'!$A$17:$I$23,9,FALSE))</f>
        <v>0</v>
      </c>
      <c r="M46" s="36">
        <f>IF(ISNA(VLOOKUP($C46,'SS Provincals MSLM Feb 24'!$A$17:$I$58,9,FALSE))=TRUE,0,VLOOKUP($C46,'SS Provincals MSLM Feb 24'!$A$17:$I$58,9,FALSE))</f>
        <v>0</v>
      </c>
      <c r="N46" s="36">
        <f>IF(ISNA(VLOOKUP($C46,'Noram SS COP SUN 26'!$A$17:$I$22,9,FALSE))=TRUE,0,VLOOKUP($C46,'Noram SS COP SUN 26'!$A$17:$I$22,9,FALSE))</f>
        <v>0</v>
      </c>
      <c r="O46" s="36">
        <f>IF(ISNA(VLOOKUP($C46,'Noram HP COP Fri 24'!$A$17:$I$35,9,FALSE))=TRUE,0,VLOOKUP($C46,'Noram HP COP Fri 24'!$A$17:$I$35,9,FALSE))</f>
        <v>0</v>
      </c>
      <c r="P46" s="36">
        <f>IF(ISNA(VLOOKUP($C46,'TT Provincials SS Feb 26'!$A$17:$I$87,9,FALSE))=TRUE,0,VLOOKUP($C46,'TT Provincials SS Feb 26'!$A$17:$I$87,9,FALSE))</f>
        <v>0</v>
      </c>
      <c r="Q46" s="36">
        <f>IF(ISNA(VLOOKUP($C46,'MSLM NORAM MAR 4 SS'!$A$17:$I$45,9,FALSE))=TRUE,0,VLOOKUP($C46,'MSLM NORAM MAR 4 SS'!$A$17:$I$45,9,FALSE))</f>
        <v>0</v>
      </c>
      <c r="R46" s="36">
        <f>IF(ISNA(VLOOKUP($C46,'COT HP Stoneham Mar 17'!$A$17:$I$35,9,FALSE))=TRUE,0,VLOOKUP($C46,'COT HP Stoneham Mar 17'!$A$17:$I$35,9,FALSE))</f>
        <v>0</v>
      </c>
      <c r="S46" s="35">
        <f>IF(ISNA(VLOOKUP($C46,'COT SS MARCH 19'!$A$17:$I$49,9,FALSE))=TRUE,0,VLOOKUP($C46,'COT SS MARCH 19'!$A$17:$I$49,9,FALSE))</f>
        <v>0</v>
      </c>
      <c r="T46" s="35">
        <f>IF(ISNA(VLOOKUP($C46,'StepUp Le Relais'!$A$17:$I$49,9,FALSE))=TRUE,0,VLOOKUP($C46,'StepUp Le Relais'!$A$17:$I$49,9,FALSE))</f>
        <v>0</v>
      </c>
      <c r="U46" s="35">
        <f>IF(ISNA(VLOOKUP($C46,'SS JR NATS WHISTHLER APRIL 7'!$A$17:$I$49,9,FALSE))=TRUE,0,VLOOKUP($C46,'SS JR NATS WHISTHLER APRIL 7'!$A$17:$I$49,9,FALSE))</f>
        <v>0</v>
      </c>
      <c r="V46" s="35">
        <f>IF(ISNA(VLOOKUP($C46,'JR NATS BA WHISTHLER APRIL 8'!$A$17:$I$49,9,FALSE))=TRUE,0,VLOOKUP($C46,'JR NATS BA WHISTHLER APRIL 8'!$A$17:$I$49,9,FALSE))</f>
        <v>0</v>
      </c>
      <c r="W46" s="35">
        <f>IF(ISNA(VLOOKUP($C46,'JR NATS HP WHISTHLER APRIL 9'!$A$17:$I$49,9,FALSE))=TRUE,0,VLOOKUP($C46,'JR NATS HP WHISTHLER APRIL 9'!$A$17:$I$49,9,FALSE))</f>
        <v>0</v>
      </c>
      <c r="X46" s="35"/>
    </row>
    <row r="47" spans="1:24" ht="15" customHeight="1">
      <c r="A47" s="278" t="s">
        <v>94</v>
      </c>
      <c r="B47" s="278" t="s">
        <v>71</v>
      </c>
      <c r="C47" s="277" t="s">
        <v>113</v>
      </c>
      <c r="D47" s="284">
        <f>IF(ISNA(VLOOKUP($C47,'RPA Caclulations'!$C$6:$K$75,3,FALSE))=TRUE,"0",VLOOKUP($C47,'RPA Caclulations'!$C$6:$K$75,3,FALSE))</f>
        <v>40</v>
      </c>
      <c r="E47" s="35" t="str">
        <f>IF(ISNA(VLOOKUP($C47,'COT Yukon Nov 25'!$A$17:$I$37,9,FALSE))=TRUE,"0",VLOOKUP($C47,'COT Yukon Nov 25'!$A$17:$I$37,9,FALSE))</f>
        <v>0</v>
      </c>
      <c r="F47" s="35" t="str">
        <f>IF(ISNA(VLOOKUP($C47,'CDN SS JAN 15'!$A$17:$I$31,9,FALSE))=TRUE,"0",VLOOKUP($C47,'CDN SS JAN 15'!$A$17:$I$31,9,FALSE))</f>
        <v>0</v>
      </c>
      <c r="G47" s="36">
        <f>IF(ISNA(VLOOKUP($C47,'MUSKOKA TT SS JAN 21'!$A$17:$I$32,9,FALSE))=TRUE,0,VLOOKUP($C47,'MUSKOKA TT SS JAN 21'!$A$17:$I$32,9,FALSE))</f>
        <v>0</v>
      </c>
      <c r="H47" s="36">
        <f>IF(ISNA(VLOOKUP($C47,'MUSKOKA TT SS JAN 22'!$A$17:$I$58,9,FALSE))=TRUE,0,VLOOKUP($C47,'MUSKOKA TT SS JAN 22'!$A$17:$I$58,9,FALSE))</f>
        <v>9</v>
      </c>
      <c r="I47" s="36">
        <f>IF(ISNA(VLOOKUP($C47,'COT SS MSLM JAN 28'!$A$17:$I$72,9,FALSE))=TRUE,0,VLOOKUP($C47,'COT SS MSLM JAN 28'!$A$17:$I$72,9,FALSE))</f>
        <v>0</v>
      </c>
      <c r="J47" s="36">
        <f>IF(ISNA(VLOOKUP($C47,'COT HP MSLM JAN 29'!$A$17:$I$74,9,FALSE))=TRUE,0,VLOOKUP($C47,'COT HP MSLM JAN 29'!$A$17:$I$74,9,FALSE))</f>
        <v>0</v>
      </c>
      <c r="K47" s="36">
        <f>IF(ISNA(VLOOKUP($C47,'Noram Aspen Feb 18 BA'!$A$17:$I$17,9,FALSE))=TRUE,0,VLOOKUP($C47,'Noram Aspen Feb 18 BA'!$A$17:$I$17,9,FALSE))</f>
        <v>0</v>
      </c>
      <c r="L47" s="36">
        <f>IF(ISNA(VLOOKUP($C47,'Noram Aspen Feb 16 SS'!$A$17:$I$23,9,FALSE))=TRUE,0,VLOOKUP($C47,'Noram Aspen Feb 16 SS'!$A$17:$I$23,9,FALSE))</f>
        <v>0</v>
      </c>
      <c r="M47" s="36">
        <f>IF(ISNA(VLOOKUP($C47,'SS Provincals MSLM Feb 24'!$A$17:$I$58,9,FALSE))=TRUE,0,VLOOKUP($C47,'SS Provincals MSLM Feb 24'!$A$17:$I$58,9,FALSE))</f>
        <v>31</v>
      </c>
      <c r="N47" s="36">
        <f>IF(ISNA(VLOOKUP($C47,'Noram SS COP SUN 26'!$A$17:$I$22,9,FALSE))=TRUE,0,VLOOKUP($C47,'Noram SS COP SUN 26'!$A$17:$I$22,9,FALSE))</f>
        <v>0</v>
      </c>
      <c r="O47" s="36">
        <f>IF(ISNA(VLOOKUP($C47,'Noram HP COP Fri 24'!$A$17:$I$35,9,FALSE))=TRUE,0,VLOOKUP($C47,'Noram HP COP Fri 24'!$A$17:$I$35,9,FALSE))</f>
        <v>0</v>
      </c>
      <c r="P47" s="36">
        <f>IF(ISNA(VLOOKUP($C47,'TT Provincials SS Feb 26'!$A$17:$I$87,9,FALSE))=TRUE,0,VLOOKUP($C47,'TT Provincials SS Feb 26'!$A$17:$I$87,9,FALSE))</f>
        <v>0</v>
      </c>
      <c r="Q47" s="36">
        <f>IF(ISNA(VLOOKUP($C47,'MSLM NORAM MAR 4 SS'!$A$17:$I$45,9,FALSE))=TRUE,0,VLOOKUP($C47,'MSLM NORAM MAR 4 SS'!$A$17:$I$45,9,FALSE))</f>
        <v>0</v>
      </c>
      <c r="R47" s="36">
        <f>IF(ISNA(VLOOKUP($C47,'COT HP Stoneham Mar 17'!$A$17:$I$35,9,FALSE))=TRUE,0,VLOOKUP($C47,'COT HP Stoneham Mar 17'!$A$17:$I$35,9,FALSE))</f>
        <v>0</v>
      </c>
      <c r="S47" s="35">
        <f>IF(ISNA(VLOOKUP($C47,'COT SS MARCH 19'!$A$17:$I$49,9,FALSE))=TRUE,0,VLOOKUP($C47,'COT SS MARCH 19'!$A$17:$I$49,9,FALSE))</f>
        <v>0</v>
      </c>
      <c r="T47" s="35">
        <f>IF(ISNA(VLOOKUP($C47,'StepUp Le Relais'!$A$17:$I$49,9,FALSE))=TRUE,0,VLOOKUP($C47,'StepUp Le Relais'!$A$17:$I$49,9,FALSE))</f>
        <v>0</v>
      </c>
      <c r="U47" s="35">
        <f>IF(ISNA(VLOOKUP($C47,'SS JR NATS WHISTHLER APRIL 7'!$A$17:$I$49,9,FALSE))=TRUE,0,VLOOKUP($C47,'SS JR NATS WHISTHLER APRIL 7'!$A$17:$I$49,9,FALSE))</f>
        <v>0</v>
      </c>
      <c r="V47" s="35">
        <f>IF(ISNA(VLOOKUP($C47,'JR NATS BA WHISTHLER APRIL 8'!$A$17:$I$49,9,FALSE))=TRUE,0,VLOOKUP($C47,'JR NATS BA WHISTHLER APRIL 8'!$A$17:$I$49,9,FALSE))</f>
        <v>0</v>
      </c>
      <c r="W47" s="35">
        <f>IF(ISNA(VLOOKUP($C47,'JR NATS HP WHISTHLER APRIL 9'!$A$17:$I$49,9,FALSE))=TRUE,0,VLOOKUP($C47,'JR NATS HP WHISTHLER APRIL 9'!$A$17:$I$49,9,FALSE))</f>
        <v>0</v>
      </c>
      <c r="X47" s="35"/>
    </row>
    <row r="48" spans="1:24" ht="15" customHeight="1">
      <c r="A48" s="276" t="s">
        <v>136</v>
      </c>
      <c r="B48" s="276" t="s">
        <v>86</v>
      </c>
      <c r="C48" s="279" t="s">
        <v>137</v>
      </c>
      <c r="D48" s="284">
        <f>IF(ISNA(VLOOKUP($C48,'RPA Caclulations'!$C$6:$K$75,3,FALSE))=TRUE,"0",VLOOKUP($C48,'RPA Caclulations'!$C$6:$K$75,3,FALSE))</f>
        <v>41</v>
      </c>
      <c r="E48" s="35" t="str">
        <f>IF(ISNA(VLOOKUP($C48,'COT Yukon Nov 25'!$A$17:$I$37,9,FALSE))=TRUE,"0",VLOOKUP($C48,'COT Yukon Nov 25'!$A$17:$I$37,9,FALSE))</f>
        <v>0</v>
      </c>
      <c r="F48" s="35" t="str">
        <f>IF(ISNA(VLOOKUP($C48,'CDN SS JAN 15'!$A$17:$I$31,9,FALSE))=TRUE,"0",VLOOKUP($C48,'CDN SS JAN 15'!$A$17:$I$31,9,FALSE))</f>
        <v>0</v>
      </c>
      <c r="G48" s="36">
        <f>IF(ISNA(VLOOKUP($C48,'MUSKOKA TT SS JAN 21'!$A$17:$I$32,9,FALSE))=TRUE,0,VLOOKUP($C48,'MUSKOKA TT SS JAN 21'!$A$17:$I$32,9,FALSE))</f>
        <v>0</v>
      </c>
      <c r="H48" s="36">
        <f>IF(ISNA(VLOOKUP($C48,'MUSKOKA TT SS JAN 22'!$A$17:$I$58,9,FALSE))=TRUE,0,VLOOKUP($C48,'MUSKOKA TT SS JAN 22'!$A$17:$I$58,9,FALSE))</f>
        <v>0</v>
      </c>
      <c r="I48" s="36">
        <f>IF(ISNA(VLOOKUP($C48,'COT SS MSLM JAN 28'!$A$17:$I$72,9,FALSE))=TRUE,0,VLOOKUP($C48,'COT SS MSLM JAN 28'!$A$17:$I$72,9,FALSE))</f>
        <v>0</v>
      </c>
      <c r="J48" s="36">
        <f>IF(ISNA(VLOOKUP($C48,'COT HP MSLM JAN 29'!$A$17:$I$74,9,FALSE))=TRUE,0,VLOOKUP($C48,'COT HP MSLM JAN 29'!$A$17:$I$74,9,FALSE))</f>
        <v>0</v>
      </c>
      <c r="K48" s="36">
        <f>IF(ISNA(VLOOKUP($C48,'Noram Aspen Feb 18 BA'!$A$17:$I$17,9,FALSE))=TRUE,0,VLOOKUP($C48,'Noram Aspen Feb 18 BA'!$A$17:$I$17,9,FALSE))</f>
        <v>0</v>
      </c>
      <c r="L48" s="36">
        <f>IF(ISNA(VLOOKUP($C48,'Noram Aspen Feb 16 SS'!$A$17:$I$23,9,FALSE))=TRUE,0,VLOOKUP($C48,'Noram Aspen Feb 16 SS'!$A$17:$I$23,9,FALSE))</f>
        <v>0</v>
      </c>
      <c r="M48" s="36">
        <f>IF(ISNA(VLOOKUP($C48,'SS Provincals MSLM Feb 24'!$A$17:$I$58,9,FALSE))=TRUE,0,VLOOKUP($C48,'SS Provincals MSLM Feb 24'!$A$17:$I$58,9,FALSE))</f>
        <v>37</v>
      </c>
      <c r="N48" s="36">
        <f>IF(ISNA(VLOOKUP($C48,'Noram SS COP SUN 26'!$A$17:$I$22,9,FALSE))=TRUE,0,VLOOKUP($C48,'Noram SS COP SUN 26'!$A$17:$I$22,9,FALSE))</f>
        <v>0</v>
      </c>
      <c r="O48" s="36">
        <f>IF(ISNA(VLOOKUP($C48,'Noram HP COP Fri 24'!$A$17:$I$35,9,FALSE))=TRUE,0,VLOOKUP($C48,'Noram HP COP Fri 24'!$A$17:$I$35,9,FALSE))</f>
        <v>0</v>
      </c>
      <c r="P48" s="36">
        <f>IF(ISNA(VLOOKUP($C48,'TT Provincials SS Feb 26'!$A$17:$I$87,9,FALSE))=TRUE,0,VLOOKUP($C48,'TT Provincials SS Feb 26'!$A$17:$I$87,9,FALSE))</f>
        <v>0</v>
      </c>
      <c r="Q48" s="36">
        <f>IF(ISNA(VLOOKUP($C48,'MSLM NORAM MAR 4 SS'!$A$17:$I$45,9,FALSE))=TRUE,0,VLOOKUP($C48,'MSLM NORAM MAR 4 SS'!$A$17:$I$45,9,FALSE))</f>
        <v>0</v>
      </c>
      <c r="R48" s="36">
        <f>IF(ISNA(VLOOKUP($C48,'COT HP Stoneham Mar 17'!$A$17:$I$35,9,FALSE))=TRUE,0,VLOOKUP($C48,'COT HP Stoneham Mar 17'!$A$17:$I$35,9,FALSE))</f>
        <v>0</v>
      </c>
      <c r="S48" s="35">
        <f>IF(ISNA(VLOOKUP($C48,'COT SS MARCH 19'!$A$17:$I$49,9,FALSE))=TRUE,0,VLOOKUP($C48,'COT SS MARCH 19'!$A$17:$I$49,9,FALSE))</f>
        <v>0</v>
      </c>
      <c r="T48" s="35">
        <f>IF(ISNA(VLOOKUP($C48,'StepUp Le Relais'!$A$17:$I$49,9,FALSE))=TRUE,0,VLOOKUP($C48,'StepUp Le Relais'!$A$17:$I$49,9,FALSE))</f>
        <v>0</v>
      </c>
      <c r="U48" s="35">
        <f>IF(ISNA(VLOOKUP($C48,'SS JR NATS WHISTHLER APRIL 7'!$A$17:$I$49,9,FALSE))=TRUE,0,VLOOKUP($C48,'SS JR NATS WHISTHLER APRIL 7'!$A$17:$I$49,9,FALSE))</f>
        <v>0</v>
      </c>
      <c r="V48" s="35">
        <f>IF(ISNA(VLOOKUP($C48,'JR NATS BA WHISTHLER APRIL 8'!$A$17:$I$49,9,FALSE))=TRUE,0,VLOOKUP($C48,'JR NATS BA WHISTHLER APRIL 8'!$A$17:$I$49,9,FALSE))</f>
        <v>0</v>
      </c>
      <c r="W48" s="35">
        <f>IF(ISNA(VLOOKUP($C48,'JR NATS HP WHISTHLER APRIL 9'!$A$17:$I$49,9,FALSE))=TRUE,0,VLOOKUP($C48,'JR NATS HP WHISTHLER APRIL 9'!$A$17:$I$49,9,FALSE))</f>
        <v>0</v>
      </c>
      <c r="X48" s="35"/>
    </row>
    <row r="49" spans="1:24" ht="15" customHeight="1">
      <c r="A49" s="278" t="s">
        <v>99</v>
      </c>
      <c r="B49" s="278" t="s">
        <v>80</v>
      </c>
      <c r="C49" s="277" t="s">
        <v>119</v>
      </c>
      <c r="D49" s="284">
        <f>IF(ISNA(VLOOKUP($C49,'RPA Caclulations'!$C$6:$K$75,3,FALSE))=TRUE,"0",VLOOKUP($C49,'RPA Caclulations'!$C$6:$K$75,3,FALSE))</f>
        <v>42</v>
      </c>
      <c r="E49" s="35" t="str">
        <f>IF(ISNA(VLOOKUP($C49,'COT Yukon Nov 25'!$A$17:$I$37,9,FALSE))=TRUE,"0",VLOOKUP($C49,'COT Yukon Nov 25'!$A$17:$I$37,9,FALSE))</f>
        <v>0</v>
      </c>
      <c r="F49" s="35" t="str">
        <f>IF(ISNA(VLOOKUP($C49,'CDN SS JAN 15'!$A$17:$I$31,9,FALSE))=TRUE,"0",VLOOKUP($C49,'CDN SS JAN 15'!$A$17:$I$31,9,FALSE))</f>
        <v>0</v>
      </c>
      <c r="G49" s="36">
        <f>IF(ISNA(VLOOKUP($C49,'MUSKOKA TT SS JAN 21'!$A$17:$I$32,9,FALSE))=TRUE,0,VLOOKUP($C49,'MUSKOKA TT SS JAN 21'!$A$17:$I$32,9,FALSE))</f>
        <v>0</v>
      </c>
      <c r="H49" s="36">
        <f>IF(ISNA(VLOOKUP($C49,'MUSKOKA TT SS JAN 22'!$A$17:$I$58,9,FALSE))=TRUE,0,VLOOKUP($C49,'MUSKOKA TT SS JAN 22'!$A$17:$I$58,9,FALSE))</f>
        <v>5</v>
      </c>
      <c r="I49" s="36">
        <f>IF(ISNA(VLOOKUP($C49,'COT SS MSLM JAN 28'!$A$17:$I$72,9,FALSE))=TRUE,0,VLOOKUP($C49,'COT SS MSLM JAN 28'!$A$17:$I$72,9,FALSE))</f>
        <v>0</v>
      </c>
      <c r="J49" s="36">
        <f>IF(ISNA(VLOOKUP($C49,'COT HP MSLM JAN 29'!$A$17:$I$74,9,FALSE))=TRUE,0,VLOOKUP($C49,'COT HP MSLM JAN 29'!$A$17:$I$74,9,FALSE))</f>
        <v>0</v>
      </c>
      <c r="K49" s="36">
        <f>IF(ISNA(VLOOKUP($C49,'Noram Aspen Feb 18 BA'!$A$17:$I$17,9,FALSE))=TRUE,0,VLOOKUP($C49,'Noram Aspen Feb 18 BA'!$A$17:$I$17,9,FALSE))</f>
        <v>0</v>
      </c>
      <c r="L49" s="36">
        <f>IF(ISNA(VLOOKUP($C49,'Noram Aspen Feb 16 SS'!$A$17:$I$23,9,FALSE))=TRUE,0,VLOOKUP($C49,'Noram Aspen Feb 16 SS'!$A$17:$I$23,9,FALSE))</f>
        <v>0</v>
      </c>
      <c r="M49" s="36">
        <f>IF(ISNA(VLOOKUP($C49,'SS Provincals MSLM Feb 24'!$A$17:$I$58,9,FALSE))=TRUE,0,VLOOKUP($C49,'SS Provincals MSLM Feb 24'!$A$17:$I$58,9,FALSE))</f>
        <v>0</v>
      </c>
      <c r="N49" s="36">
        <f>IF(ISNA(VLOOKUP($C49,'Noram SS COP SUN 26'!$A$17:$I$22,9,FALSE))=TRUE,0,VLOOKUP($C49,'Noram SS COP SUN 26'!$A$17:$I$22,9,FALSE))</f>
        <v>0</v>
      </c>
      <c r="O49" s="36">
        <f>IF(ISNA(VLOOKUP($C49,'Noram HP COP Fri 24'!$A$17:$I$35,9,FALSE))=TRUE,0,VLOOKUP($C49,'Noram HP COP Fri 24'!$A$17:$I$35,9,FALSE))</f>
        <v>0</v>
      </c>
      <c r="P49" s="36">
        <f>IF(ISNA(VLOOKUP($C49,'TT Provincials SS Feb 26'!$A$17:$I$87,9,FALSE))=TRUE,0,VLOOKUP($C49,'TT Provincials SS Feb 26'!$A$17:$I$87,9,FALSE))</f>
        <v>0</v>
      </c>
      <c r="Q49" s="36">
        <f>IF(ISNA(VLOOKUP($C49,'MSLM NORAM MAR 4 SS'!$A$17:$I$45,9,FALSE))=TRUE,0,VLOOKUP($C49,'MSLM NORAM MAR 4 SS'!$A$17:$I$45,9,FALSE))</f>
        <v>0</v>
      </c>
      <c r="R49" s="36">
        <f>IF(ISNA(VLOOKUP($C49,'COT HP Stoneham Mar 17'!$A$17:$I$35,9,FALSE))=TRUE,0,VLOOKUP($C49,'COT HP Stoneham Mar 17'!$A$17:$I$35,9,FALSE))</f>
        <v>0</v>
      </c>
      <c r="S49" s="35">
        <f>IF(ISNA(VLOOKUP($C49,'COT SS MARCH 19'!$A$17:$I$49,9,FALSE))=TRUE,0,VLOOKUP($C49,'COT SS MARCH 19'!$A$17:$I$49,9,FALSE))</f>
        <v>0</v>
      </c>
      <c r="T49" s="35">
        <f>IF(ISNA(VLOOKUP($C49,'StepUp Le Relais'!$A$17:$I$49,9,FALSE))=TRUE,0,VLOOKUP($C49,'StepUp Le Relais'!$A$17:$I$49,9,FALSE))</f>
        <v>0</v>
      </c>
      <c r="U49" s="35">
        <f>IF(ISNA(VLOOKUP($C49,'SS JR NATS WHISTHLER APRIL 7'!$A$17:$I$49,9,FALSE))=TRUE,0,VLOOKUP($C49,'SS JR NATS WHISTHLER APRIL 7'!$A$17:$I$49,9,FALSE))</f>
        <v>0</v>
      </c>
      <c r="V49" s="35">
        <f>IF(ISNA(VLOOKUP($C49,'JR NATS BA WHISTHLER APRIL 8'!$A$17:$I$49,9,FALSE))=TRUE,0,VLOOKUP($C49,'JR NATS BA WHISTHLER APRIL 8'!$A$17:$I$49,9,FALSE))</f>
        <v>0</v>
      </c>
      <c r="W49" s="35">
        <f>IF(ISNA(VLOOKUP($C49,'JR NATS HP WHISTHLER APRIL 9'!$A$17:$I$49,9,FALSE))=TRUE,0,VLOOKUP($C49,'JR NATS HP WHISTHLER APRIL 9'!$A$17:$I$49,9,FALSE))</f>
        <v>0</v>
      </c>
      <c r="X49" s="35"/>
    </row>
    <row r="50" spans="1:24" ht="15" customHeight="1">
      <c r="A50" s="278" t="s">
        <v>123</v>
      </c>
      <c r="B50" s="278" t="s">
        <v>81</v>
      </c>
      <c r="C50" s="279" t="s">
        <v>131</v>
      </c>
      <c r="D50" s="284">
        <f>IF(ISNA(VLOOKUP($C50,'RPA Caclulations'!$C$6:$K$75,3,FALSE))=TRUE,"0",VLOOKUP($C50,'RPA Caclulations'!$C$6:$K$75,3,FALSE))</f>
        <v>43</v>
      </c>
      <c r="E50" s="35" t="str">
        <f>IF(ISNA(VLOOKUP($C50,'COT Yukon Nov 25'!$A$17:$I$37,9,FALSE))=TRUE,"0",VLOOKUP($C50,'COT Yukon Nov 25'!$A$17:$I$37,9,FALSE))</f>
        <v>0</v>
      </c>
      <c r="F50" s="35" t="str">
        <f>IF(ISNA(VLOOKUP($C50,'CDN SS JAN 15'!$A$17:$I$31,9,FALSE))=TRUE,"0",VLOOKUP($C50,'CDN SS JAN 15'!$A$17:$I$31,9,FALSE))</f>
        <v>0</v>
      </c>
      <c r="G50" s="36">
        <f>IF(ISNA(VLOOKUP($C50,'MUSKOKA TT SS JAN 21'!$A$17:$I$32,9,FALSE))=TRUE,0,VLOOKUP($C50,'MUSKOKA TT SS JAN 21'!$A$17:$I$32,9,FALSE))</f>
        <v>0</v>
      </c>
      <c r="H50" s="36">
        <f>IF(ISNA(VLOOKUP($C50,'MUSKOKA TT SS JAN 22'!$A$17:$I$58,9,FALSE))=TRUE,0,VLOOKUP($C50,'MUSKOKA TT SS JAN 22'!$A$17:$I$58,9,FALSE))</f>
        <v>2</v>
      </c>
      <c r="I50" s="36">
        <f>IF(ISNA(VLOOKUP($C50,'COT SS MSLM JAN 28'!$A$17:$I$72,9,FALSE))=TRUE,0,VLOOKUP($C50,'COT SS MSLM JAN 28'!$A$17:$I$72,9,FALSE))</f>
        <v>0</v>
      </c>
      <c r="J50" s="36">
        <f>IF(ISNA(VLOOKUP($C50,'COT HP MSLM JAN 29'!$A$17:$I$74,9,FALSE))=TRUE,0,VLOOKUP($C50,'COT HP MSLM JAN 29'!$A$17:$I$74,9,FALSE))</f>
        <v>0</v>
      </c>
      <c r="K50" s="36">
        <f>IF(ISNA(VLOOKUP($C50,'Noram Aspen Feb 18 BA'!$A$17:$I$17,9,FALSE))=TRUE,0,VLOOKUP($C50,'Noram Aspen Feb 18 BA'!$A$17:$I$17,9,FALSE))</f>
        <v>0</v>
      </c>
      <c r="L50" s="36">
        <f>IF(ISNA(VLOOKUP($C50,'Noram Aspen Feb 16 SS'!$A$17:$I$23,9,FALSE))=TRUE,0,VLOOKUP($C50,'Noram Aspen Feb 16 SS'!$A$17:$I$23,9,FALSE))</f>
        <v>0</v>
      </c>
      <c r="M50" s="36">
        <f>IF(ISNA(VLOOKUP($C50,'SS Provincals MSLM Feb 24'!$A$17:$I$58,9,FALSE))=TRUE,0,VLOOKUP($C50,'SS Provincals MSLM Feb 24'!$A$17:$I$58,9,FALSE))</f>
        <v>36</v>
      </c>
      <c r="N50" s="36">
        <f>IF(ISNA(VLOOKUP($C50,'Noram SS COP SUN 26'!$A$17:$I$22,9,FALSE))=TRUE,0,VLOOKUP($C50,'Noram SS COP SUN 26'!$A$17:$I$22,9,FALSE))</f>
        <v>0</v>
      </c>
      <c r="O50" s="36">
        <f>IF(ISNA(VLOOKUP($C50,'Noram HP COP Fri 24'!$A$17:$I$35,9,FALSE))=TRUE,0,VLOOKUP($C50,'Noram HP COP Fri 24'!$A$17:$I$35,9,FALSE))</f>
        <v>0</v>
      </c>
      <c r="P50" s="36">
        <f>IF(ISNA(VLOOKUP($C50,'TT Provincials SS Feb 26'!$A$17:$I$87,9,FALSE))=TRUE,0,VLOOKUP($C50,'TT Provincials SS Feb 26'!$A$17:$I$87,9,FALSE))</f>
        <v>0</v>
      </c>
      <c r="Q50" s="36">
        <f>IF(ISNA(VLOOKUP($C50,'MSLM NORAM MAR 4 SS'!$A$17:$I$45,9,FALSE))=TRUE,0,VLOOKUP($C50,'MSLM NORAM MAR 4 SS'!$A$17:$I$45,9,FALSE))</f>
        <v>0</v>
      </c>
      <c r="R50" s="36">
        <f>IF(ISNA(VLOOKUP($C50,'COT HP Stoneham Mar 17'!$A$17:$I$35,9,FALSE))=TRUE,0,VLOOKUP($C50,'COT HP Stoneham Mar 17'!$A$17:$I$35,9,FALSE))</f>
        <v>0</v>
      </c>
      <c r="S50" s="35">
        <f>IF(ISNA(VLOOKUP($C50,'COT SS MARCH 19'!$A$17:$I$49,9,FALSE))=TRUE,0,VLOOKUP($C50,'COT SS MARCH 19'!$A$17:$I$49,9,FALSE))</f>
        <v>0</v>
      </c>
      <c r="T50" s="35">
        <f>IF(ISNA(VLOOKUP($C50,'StepUp Le Relais'!$A$17:$I$49,9,FALSE))=TRUE,0,VLOOKUP($C50,'StepUp Le Relais'!$A$17:$I$49,9,FALSE))</f>
        <v>0</v>
      </c>
      <c r="U50" s="35">
        <f>IF(ISNA(VLOOKUP($C50,'SS JR NATS WHISTHLER APRIL 7'!$A$17:$I$49,9,FALSE))=TRUE,0,VLOOKUP($C50,'SS JR NATS WHISTHLER APRIL 7'!$A$17:$I$49,9,FALSE))</f>
        <v>0</v>
      </c>
      <c r="V50" s="35">
        <f>IF(ISNA(VLOOKUP($C50,'JR NATS BA WHISTHLER APRIL 8'!$A$17:$I$49,9,FALSE))=TRUE,0,VLOOKUP($C50,'JR NATS BA WHISTHLER APRIL 8'!$A$17:$I$49,9,FALSE))</f>
        <v>0</v>
      </c>
      <c r="W50" s="35">
        <f>IF(ISNA(VLOOKUP($C50,'JR NATS HP WHISTHLER APRIL 9'!$A$17:$I$49,9,FALSE))=TRUE,0,VLOOKUP($C50,'JR NATS HP WHISTHLER APRIL 9'!$A$17:$I$49,9,FALSE))</f>
        <v>0</v>
      </c>
      <c r="X50" s="35"/>
    </row>
    <row r="51" spans="1:24" ht="15" customHeight="1">
      <c r="A51" s="278" t="s">
        <v>157</v>
      </c>
      <c r="B51" s="278" t="s">
        <v>71</v>
      </c>
      <c r="C51" s="280" t="s">
        <v>156</v>
      </c>
      <c r="D51" s="284">
        <f>IF(ISNA(VLOOKUP($C51,'RPA Caclulations'!$C$6:$K$75,3,FALSE))=TRUE,"0",VLOOKUP($C51,'RPA Caclulations'!$C$6:$K$75,3,FALSE))</f>
        <v>44</v>
      </c>
      <c r="E51" s="35" t="str">
        <f>IF(ISNA(VLOOKUP($C51,'COT Yukon Nov 25'!$A$17:$I$37,9,FALSE))=TRUE,"0",VLOOKUP($C51,'COT Yukon Nov 25'!$A$17:$I$37,9,FALSE))</f>
        <v>0</v>
      </c>
      <c r="F51" s="35" t="str">
        <f>IF(ISNA(VLOOKUP($C51,'CDN SS JAN 15'!$A$17:$I$31,9,FALSE))=TRUE,"0",VLOOKUP($C51,'CDN SS JAN 15'!$A$17:$I$31,9,FALSE))</f>
        <v>0</v>
      </c>
      <c r="G51" s="36">
        <f>IF(ISNA(VLOOKUP($C51,'MUSKOKA TT SS JAN 21'!$A$17:$I$32,9,FALSE))=TRUE,0,VLOOKUP($C51,'MUSKOKA TT SS JAN 21'!$A$17:$I$32,9,FALSE))</f>
        <v>0</v>
      </c>
      <c r="H51" s="36">
        <f>IF(ISNA(VLOOKUP($C51,'MUSKOKA TT SS JAN 22'!$A$17:$I$58,9,FALSE))=TRUE,0,VLOOKUP($C51,'MUSKOKA TT SS JAN 22'!$A$17:$I$58,9,FALSE))</f>
        <v>0</v>
      </c>
      <c r="I51" s="36">
        <f>IF(ISNA(VLOOKUP($C51,'COT SS MSLM JAN 28'!$A$17:$I$72,9,FALSE))=TRUE,0,VLOOKUP($C51,'COT SS MSLM JAN 28'!$A$17:$I$72,9,FALSE))</f>
        <v>0</v>
      </c>
      <c r="J51" s="36">
        <f>IF(ISNA(VLOOKUP($C51,'COT HP MSLM JAN 29'!$A$17:$I$74,9,FALSE))=TRUE,0,VLOOKUP($C51,'COT HP MSLM JAN 29'!$A$17:$I$74,9,FALSE))</f>
        <v>0</v>
      </c>
      <c r="K51" s="36">
        <f>IF(ISNA(VLOOKUP($C51,'Noram Aspen Feb 18 BA'!$A$17:$I$17,9,FALSE))=TRUE,0,VLOOKUP($C51,'Noram Aspen Feb 18 BA'!$A$17:$I$17,9,FALSE))</f>
        <v>0</v>
      </c>
      <c r="L51" s="36">
        <f>IF(ISNA(VLOOKUP($C51,'Noram Aspen Feb 16 SS'!$A$17:$I$23,9,FALSE))=TRUE,0,VLOOKUP($C51,'Noram Aspen Feb 16 SS'!$A$17:$I$23,9,FALSE))</f>
        <v>0</v>
      </c>
      <c r="M51" s="36">
        <f>IF(ISNA(VLOOKUP($C51,'SS Provincals MSLM Feb 24'!$A$17:$I$58,9,FALSE))=TRUE,0,VLOOKUP($C51,'SS Provincals MSLM Feb 24'!$A$17:$I$58,9,FALSE))</f>
        <v>19</v>
      </c>
      <c r="N51" s="36">
        <f>IF(ISNA(VLOOKUP($C51,'Noram SS COP SUN 26'!$A$17:$I$22,9,FALSE))=TRUE,0,VLOOKUP($C51,'Noram SS COP SUN 26'!$A$17:$I$22,9,FALSE))</f>
        <v>0</v>
      </c>
      <c r="O51" s="36">
        <f>IF(ISNA(VLOOKUP($C51,'Noram HP COP Fri 24'!$A$17:$I$35,9,FALSE))=TRUE,0,VLOOKUP($C51,'Noram HP COP Fri 24'!$A$17:$I$35,9,FALSE))</f>
        <v>0</v>
      </c>
      <c r="P51" s="36">
        <f>IF(ISNA(VLOOKUP($C51,'TT Provincials SS Feb 26'!$A$17:$I$87,9,FALSE))=TRUE,0,VLOOKUP($C51,'TT Provincials SS Feb 26'!$A$17:$I$87,9,FALSE))</f>
        <v>0</v>
      </c>
      <c r="Q51" s="36">
        <f>IF(ISNA(VLOOKUP($C51,'MSLM NORAM MAR 4 SS'!$A$17:$I$45,9,FALSE))=TRUE,0,VLOOKUP($C51,'MSLM NORAM MAR 4 SS'!$A$17:$I$45,9,FALSE))</f>
        <v>0</v>
      </c>
      <c r="R51" s="36">
        <f>IF(ISNA(VLOOKUP($C51,'COT HP Stoneham Mar 17'!$A$17:$I$35,9,FALSE))=TRUE,0,VLOOKUP($C51,'COT HP Stoneham Mar 17'!$A$17:$I$35,9,FALSE))</f>
        <v>0</v>
      </c>
      <c r="S51" s="35">
        <f>IF(ISNA(VLOOKUP($C51,'COT SS MARCH 19'!$A$17:$I$49,9,FALSE))=TRUE,0,VLOOKUP($C51,'COT SS MARCH 19'!$A$17:$I$49,9,FALSE))</f>
        <v>0</v>
      </c>
      <c r="T51" s="35">
        <f>IF(ISNA(VLOOKUP($C51,'StepUp Le Relais'!$A$17:$I$49,9,FALSE))=TRUE,0,VLOOKUP($C51,'StepUp Le Relais'!$A$17:$I$49,9,FALSE))</f>
        <v>0</v>
      </c>
      <c r="U51" s="35">
        <f>IF(ISNA(VLOOKUP($C51,'SS JR NATS WHISTHLER APRIL 7'!$A$17:$I$49,9,FALSE))=TRUE,0,VLOOKUP($C51,'SS JR NATS WHISTHLER APRIL 7'!$A$17:$I$49,9,FALSE))</f>
        <v>0</v>
      </c>
      <c r="V51" s="35">
        <f>IF(ISNA(VLOOKUP($C51,'JR NATS BA WHISTHLER APRIL 8'!$A$17:$I$49,9,FALSE))=TRUE,0,VLOOKUP($C51,'JR NATS BA WHISTHLER APRIL 8'!$A$17:$I$49,9,FALSE))</f>
        <v>0</v>
      </c>
      <c r="W51" s="35">
        <f>IF(ISNA(VLOOKUP($C51,'JR NATS HP WHISTHLER APRIL 9'!$A$17:$I$49,9,FALSE))=TRUE,0,VLOOKUP($C51,'JR NATS HP WHISTHLER APRIL 9'!$A$17:$I$49,9,FALSE))</f>
        <v>0</v>
      </c>
      <c r="X51" s="35"/>
    </row>
    <row r="52" spans="1:24" ht="15" customHeight="1">
      <c r="A52" s="276" t="s">
        <v>94</v>
      </c>
      <c r="B52" s="288" t="s">
        <v>207</v>
      </c>
      <c r="C52" s="134" t="s">
        <v>133</v>
      </c>
      <c r="D52" s="284">
        <f>IF(ISNA(VLOOKUP($C52,'RPA Caclulations'!$C$6:$K$75,3,FALSE))=TRUE,"0",VLOOKUP($C52,'RPA Caclulations'!$C$6:$K$75,3,FALSE))</f>
        <v>45</v>
      </c>
      <c r="E52" s="35" t="str">
        <f>IF(ISNA(VLOOKUP($C52,'COT Yukon Nov 25'!$A$17:$I$37,9,FALSE))=TRUE,"0",VLOOKUP($C52,'COT Yukon Nov 25'!$A$17:$I$37,9,FALSE))</f>
        <v>0</v>
      </c>
      <c r="F52" s="35" t="str">
        <f>IF(ISNA(VLOOKUP($C52,'CDN SS JAN 15'!$A$17:$I$31,9,FALSE))=TRUE,"0",VLOOKUP($C52,'CDN SS JAN 15'!$A$17:$I$31,9,FALSE))</f>
        <v>0</v>
      </c>
      <c r="G52" s="36">
        <f>IF(ISNA(VLOOKUP($C52,'MUSKOKA TT SS JAN 21'!$A$17:$I$32,9,FALSE))=TRUE,0,VLOOKUP($C52,'MUSKOKA TT SS JAN 21'!$A$17:$I$32,9,FALSE))</f>
        <v>0</v>
      </c>
      <c r="H52" s="36">
        <f>IF(ISNA(VLOOKUP($C52,'MUSKOKA TT SS JAN 22'!$A$17:$I$58,9,FALSE))=TRUE,0,VLOOKUP($C52,'MUSKOKA TT SS JAN 22'!$A$17:$I$58,9,FALSE))</f>
        <v>4</v>
      </c>
      <c r="I52" s="36">
        <f>IF(ISNA(VLOOKUP($C52,'COT SS MSLM JAN 28'!$A$17:$I$72,9,FALSE))=TRUE,0,VLOOKUP($C52,'COT SS MSLM JAN 28'!$A$17:$I$72,9,FALSE))</f>
        <v>0</v>
      </c>
      <c r="J52" s="36">
        <f>IF(ISNA(VLOOKUP($C52,'COT HP MSLM JAN 29'!$A$17:$I$74,9,FALSE))=TRUE,0,VLOOKUP($C52,'COT HP MSLM JAN 29'!$A$17:$I$74,9,FALSE))</f>
        <v>0</v>
      </c>
      <c r="K52" s="36">
        <f>IF(ISNA(VLOOKUP($C52,'Noram Aspen Feb 18 BA'!$A$17:$I$17,9,FALSE))=TRUE,0,VLOOKUP($C52,'Noram Aspen Feb 18 BA'!$A$17:$I$17,9,FALSE))</f>
        <v>0</v>
      </c>
      <c r="L52" s="36">
        <f>IF(ISNA(VLOOKUP($C52,'Noram Aspen Feb 16 SS'!$A$17:$I$23,9,FALSE))=TRUE,0,VLOOKUP($C52,'Noram Aspen Feb 16 SS'!$A$17:$I$23,9,FALSE))</f>
        <v>0</v>
      </c>
      <c r="M52" s="36">
        <f>IF(ISNA(VLOOKUP($C52,'SS Provincals MSLM Feb 24'!$A$17:$I$58,9,FALSE))=TRUE,0,VLOOKUP($C52,'SS Provincals MSLM Feb 24'!$A$17:$I$58,9,FALSE))</f>
        <v>21</v>
      </c>
      <c r="N52" s="36">
        <f>IF(ISNA(VLOOKUP($C52,'Noram SS COP SUN 26'!$A$17:$I$22,9,FALSE))=TRUE,0,VLOOKUP($C52,'Noram SS COP SUN 26'!$A$17:$I$22,9,FALSE))</f>
        <v>0</v>
      </c>
      <c r="O52" s="36">
        <f>IF(ISNA(VLOOKUP($C52,'Noram HP COP Fri 24'!$A$17:$I$35,9,FALSE))=TRUE,0,VLOOKUP($C52,'Noram HP COP Fri 24'!$A$17:$I$35,9,FALSE))</f>
        <v>0</v>
      </c>
      <c r="P52" s="36">
        <f>IF(ISNA(VLOOKUP($C52,'TT Provincials SS Feb 26'!$A$17:$I$87,9,FALSE))=TRUE,0,VLOOKUP($C52,'TT Provincials SS Feb 26'!$A$17:$I$87,9,FALSE))</f>
        <v>0</v>
      </c>
      <c r="Q52" s="36">
        <f>IF(ISNA(VLOOKUP($C52,'MSLM NORAM MAR 4 SS'!$A$17:$I$45,9,FALSE))=TRUE,0,VLOOKUP($C52,'MSLM NORAM MAR 4 SS'!$A$17:$I$45,9,FALSE))</f>
        <v>0</v>
      </c>
      <c r="R52" s="36">
        <f>IF(ISNA(VLOOKUP($C52,'COT HP Stoneham Mar 17'!$A$17:$I$35,9,FALSE))=TRUE,0,VLOOKUP($C52,'COT HP Stoneham Mar 17'!$A$17:$I$35,9,FALSE))</f>
        <v>0</v>
      </c>
      <c r="S52" s="35">
        <f>IF(ISNA(VLOOKUP($C52,'COT SS MARCH 19'!$A$17:$I$49,9,FALSE))=TRUE,0,VLOOKUP($C52,'COT SS MARCH 19'!$A$17:$I$49,9,FALSE))</f>
        <v>0</v>
      </c>
      <c r="T52" s="35">
        <f>IF(ISNA(VLOOKUP($C52,'StepUp Le Relais'!$A$17:$I$49,9,FALSE))=TRUE,0,VLOOKUP($C52,'StepUp Le Relais'!$A$17:$I$49,9,FALSE))</f>
        <v>0</v>
      </c>
      <c r="U52" s="35">
        <f>IF(ISNA(VLOOKUP($C52,'SS JR NATS WHISTHLER APRIL 7'!$A$17:$I$49,9,FALSE))=TRUE,0,VLOOKUP($C52,'SS JR NATS WHISTHLER APRIL 7'!$A$17:$I$49,9,FALSE))</f>
        <v>0</v>
      </c>
      <c r="V52" s="35">
        <f>IF(ISNA(VLOOKUP($C52,'JR NATS BA WHISTHLER APRIL 8'!$A$17:$I$49,9,FALSE))=TRUE,0,VLOOKUP($C52,'JR NATS BA WHISTHLER APRIL 8'!$A$17:$I$49,9,FALSE))</f>
        <v>0</v>
      </c>
      <c r="W52" s="35">
        <f>IF(ISNA(VLOOKUP($C52,'JR NATS HP WHISTHLER APRIL 9'!$A$17:$I$49,9,FALSE))=TRUE,0,VLOOKUP($C52,'JR NATS HP WHISTHLER APRIL 9'!$A$17:$I$49,9,FALSE))</f>
        <v>0</v>
      </c>
      <c r="X52" s="35"/>
    </row>
    <row r="53" spans="1:24" ht="15" customHeight="1">
      <c r="A53" s="278" t="s">
        <v>99</v>
      </c>
      <c r="B53" s="278" t="s">
        <v>71</v>
      </c>
      <c r="C53" s="277" t="s">
        <v>98</v>
      </c>
      <c r="D53" s="284">
        <f>IF(ISNA(VLOOKUP($C53,'RPA Caclulations'!$C$6:$K$75,3,FALSE))=TRUE,"0",VLOOKUP($C53,'RPA Caclulations'!$C$6:$K$75,3,FALSE))</f>
        <v>46</v>
      </c>
      <c r="E53" s="35" t="str">
        <f>IF(ISNA(VLOOKUP($C53,'COT Yukon Nov 25'!$A$17:$I$37,9,FALSE))=TRUE,"0",VLOOKUP($C53,'COT Yukon Nov 25'!$A$17:$I$37,9,FALSE))</f>
        <v>0</v>
      </c>
      <c r="F53" s="35" t="str">
        <f>IF(ISNA(VLOOKUP($C53,'CDN SS JAN 15'!$A$17:$I$31,9,FALSE))=TRUE,"0",VLOOKUP($C53,'CDN SS JAN 15'!$A$17:$I$31,9,FALSE))</f>
        <v>0</v>
      </c>
      <c r="G53" s="36">
        <f>IF(ISNA(VLOOKUP($C53,'MUSKOKA TT SS JAN 21'!$A$17:$I$32,9,FALSE))=TRUE,0,VLOOKUP($C53,'MUSKOKA TT SS JAN 21'!$A$17:$I$32,9,FALSE))</f>
        <v>0</v>
      </c>
      <c r="H53" s="36">
        <f>IF(ISNA(VLOOKUP($C53,'MUSKOKA TT SS JAN 22'!$A$17:$I$58,9,FALSE))=TRUE,0,VLOOKUP($C53,'MUSKOKA TT SS JAN 22'!$A$17:$I$58,9,FALSE))</f>
        <v>6</v>
      </c>
      <c r="I53" s="36">
        <f>IF(ISNA(VLOOKUP($C53,'COT SS MSLM JAN 28'!$A$17:$I$72,9,FALSE))=TRUE,0,VLOOKUP($C53,'COT SS MSLM JAN 28'!$A$17:$I$72,9,FALSE))</f>
        <v>0</v>
      </c>
      <c r="J53" s="36">
        <f>IF(ISNA(VLOOKUP($C53,'COT HP MSLM JAN 29'!$A$17:$I$74,9,FALSE))=TRUE,0,VLOOKUP($C53,'COT HP MSLM JAN 29'!$A$17:$I$74,9,FALSE))</f>
        <v>0</v>
      </c>
      <c r="K53" s="36">
        <f>IF(ISNA(VLOOKUP($C53,'Noram Aspen Feb 18 BA'!$A$17:$I$17,9,FALSE))=TRUE,0,VLOOKUP($C53,'Noram Aspen Feb 18 BA'!$A$17:$I$17,9,FALSE))</f>
        <v>0</v>
      </c>
      <c r="L53" s="36">
        <f>IF(ISNA(VLOOKUP($C53,'Noram Aspen Feb 16 SS'!$A$17:$I$23,9,FALSE))=TRUE,0,VLOOKUP($C53,'Noram Aspen Feb 16 SS'!$A$17:$I$23,9,FALSE))</f>
        <v>0</v>
      </c>
      <c r="M53" s="36">
        <f>IF(ISNA(VLOOKUP($C53,'SS Provincals MSLM Feb 24'!$A$17:$I$58,9,FALSE))=TRUE,0,VLOOKUP($C53,'SS Provincals MSLM Feb 24'!$A$17:$I$58,9,FALSE))</f>
        <v>0</v>
      </c>
      <c r="N53" s="36">
        <f>IF(ISNA(VLOOKUP($C53,'Noram SS COP SUN 26'!$A$17:$I$22,9,FALSE))=TRUE,0,VLOOKUP($C53,'Noram SS COP SUN 26'!$A$17:$I$22,9,FALSE))</f>
        <v>0</v>
      </c>
      <c r="O53" s="36">
        <f>IF(ISNA(VLOOKUP($C53,'Noram HP COP Fri 24'!$A$17:$I$35,9,FALSE))=TRUE,0,VLOOKUP($C53,'Noram HP COP Fri 24'!$A$17:$I$35,9,FALSE))</f>
        <v>0</v>
      </c>
      <c r="P53" s="36">
        <f>IF(ISNA(VLOOKUP($C53,'TT Provincials SS Feb 26'!$A$17:$I$87,9,FALSE))=TRUE,0,VLOOKUP($C53,'TT Provincials SS Feb 26'!$A$17:$I$87,9,FALSE))</f>
        <v>0</v>
      </c>
      <c r="Q53" s="36">
        <f>IF(ISNA(VLOOKUP($C53,'MSLM NORAM MAR 4 SS'!$A$17:$I$45,9,FALSE))=TRUE,0,VLOOKUP($C53,'MSLM NORAM MAR 4 SS'!$A$17:$I$45,9,FALSE))</f>
        <v>0</v>
      </c>
      <c r="R53" s="36">
        <f>IF(ISNA(VLOOKUP($C53,'COT HP Stoneham Mar 17'!$A$17:$I$35,9,FALSE))=TRUE,0,VLOOKUP($C53,'COT HP Stoneham Mar 17'!$A$17:$I$35,9,FALSE))</f>
        <v>0</v>
      </c>
      <c r="S53" s="35">
        <f>IF(ISNA(VLOOKUP($C53,'COT SS MARCH 19'!$A$17:$I$49,9,FALSE))=TRUE,0,VLOOKUP($C53,'COT SS MARCH 19'!$A$17:$I$49,9,FALSE))</f>
        <v>0</v>
      </c>
      <c r="T53" s="35">
        <f>IF(ISNA(VLOOKUP($C53,'StepUp Le Relais'!$A$17:$I$49,9,FALSE))=TRUE,0,VLOOKUP($C53,'StepUp Le Relais'!$A$17:$I$49,9,FALSE))</f>
        <v>0</v>
      </c>
      <c r="U53" s="35">
        <f>IF(ISNA(VLOOKUP($C53,'SS JR NATS WHISTHLER APRIL 7'!$A$17:$I$49,9,FALSE))=TRUE,0,VLOOKUP($C53,'SS JR NATS WHISTHLER APRIL 7'!$A$17:$I$49,9,FALSE))</f>
        <v>0</v>
      </c>
      <c r="V53" s="35">
        <f>IF(ISNA(VLOOKUP($C53,'JR NATS BA WHISTHLER APRIL 8'!$A$17:$I$49,9,FALSE))=TRUE,0,VLOOKUP($C53,'JR NATS BA WHISTHLER APRIL 8'!$A$17:$I$49,9,FALSE))</f>
        <v>0</v>
      </c>
      <c r="W53" s="35">
        <f>IF(ISNA(VLOOKUP($C53,'JR NATS HP WHISTHLER APRIL 9'!$A$17:$I$49,9,FALSE))=TRUE,0,VLOOKUP($C53,'JR NATS HP WHISTHLER APRIL 9'!$A$17:$I$49,9,FALSE))</f>
        <v>0</v>
      </c>
      <c r="X53" s="35"/>
    </row>
    <row r="54" spans="1:24" ht="15" customHeight="1">
      <c r="A54" s="278" t="s">
        <v>123</v>
      </c>
      <c r="B54" s="278" t="s">
        <v>80</v>
      </c>
      <c r="C54" s="388" t="s">
        <v>124</v>
      </c>
      <c r="D54" s="284">
        <f>IF(ISNA(VLOOKUP($C54,'RPA Caclulations'!$C$6:$K$75,3,FALSE))=TRUE,"0",VLOOKUP($C54,'RPA Caclulations'!$C$6:$K$75,3,FALSE))</f>
        <v>47</v>
      </c>
      <c r="E54" s="35" t="str">
        <f>IF(ISNA(VLOOKUP($C54,'COT Yukon Nov 25'!$A$17:$I$37,9,FALSE))=TRUE,"0",VLOOKUP($C54,'COT Yukon Nov 25'!$A$17:$I$37,9,FALSE))</f>
        <v>0</v>
      </c>
      <c r="F54" s="35" t="str">
        <f>IF(ISNA(VLOOKUP($C54,'CDN SS JAN 15'!$A$17:$I$31,9,FALSE))=TRUE,"0",VLOOKUP($C54,'CDN SS JAN 15'!$A$17:$I$31,9,FALSE))</f>
        <v>0</v>
      </c>
      <c r="G54" s="36">
        <f>IF(ISNA(VLOOKUP($C54,'MUSKOKA TT SS JAN 21'!$A$17:$I$32,9,FALSE))=TRUE,0,VLOOKUP($C54,'MUSKOKA TT SS JAN 21'!$A$17:$I$32,9,FALSE))</f>
        <v>0</v>
      </c>
      <c r="H54" s="36">
        <f>IF(ISNA(VLOOKUP($C54,'MUSKOKA TT SS JAN 22'!$A$17:$I$58,9,FALSE))=TRUE,0,VLOOKUP($C54,'MUSKOKA TT SS JAN 22'!$A$17:$I$58,9,FALSE))</f>
        <v>7</v>
      </c>
      <c r="I54" s="36">
        <f>IF(ISNA(VLOOKUP($C54,'COT SS MSLM JAN 28'!$A$17:$I$72,9,FALSE))=TRUE,0,VLOOKUP($C54,'COT SS MSLM JAN 28'!$A$17:$I$72,9,FALSE))</f>
        <v>0</v>
      </c>
      <c r="J54" s="36">
        <f>IF(ISNA(VLOOKUP($C54,'COT HP MSLM JAN 29'!$A$17:$I$74,9,FALSE))=TRUE,0,VLOOKUP($C54,'COT HP MSLM JAN 29'!$A$17:$I$74,9,FALSE))</f>
        <v>0</v>
      </c>
      <c r="K54" s="36">
        <f>IF(ISNA(VLOOKUP($C54,'Noram Aspen Feb 18 BA'!$A$17:$I$17,9,FALSE))=TRUE,0,VLOOKUP($C54,'Noram Aspen Feb 18 BA'!$A$17:$I$17,9,FALSE))</f>
        <v>0</v>
      </c>
      <c r="L54" s="36">
        <f>IF(ISNA(VLOOKUP($C54,'Noram Aspen Feb 16 SS'!$A$17:$I$23,9,FALSE))=TRUE,0,VLOOKUP($C54,'Noram Aspen Feb 16 SS'!$A$17:$I$23,9,FALSE))</f>
        <v>0</v>
      </c>
      <c r="M54" s="36">
        <f>IF(ISNA(VLOOKUP($C54,'SS Provincals MSLM Feb 24'!$A$17:$I$58,9,FALSE))=TRUE,0,VLOOKUP($C54,'SS Provincals MSLM Feb 24'!$A$17:$I$58,9,FALSE))</f>
        <v>24</v>
      </c>
      <c r="N54" s="36">
        <f>IF(ISNA(VLOOKUP($C54,'Noram SS COP SUN 26'!$A$17:$I$22,9,FALSE))=TRUE,0,VLOOKUP($C54,'Noram SS COP SUN 26'!$A$17:$I$22,9,FALSE))</f>
        <v>0</v>
      </c>
      <c r="O54" s="36">
        <f>IF(ISNA(VLOOKUP($C54,'Noram HP COP Fri 24'!$A$17:$I$35,9,FALSE))=TRUE,0,VLOOKUP($C54,'Noram HP COP Fri 24'!$A$17:$I$35,9,FALSE))</f>
        <v>0</v>
      </c>
      <c r="P54" s="36">
        <f>IF(ISNA(VLOOKUP($C54,'TT Provincials SS Feb 26'!$A$17:$I$87,9,FALSE))=TRUE,0,VLOOKUP($C54,'TT Provincials SS Feb 26'!$A$17:$I$87,9,FALSE))</f>
        <v>0</v>
      </c>
      <c r="Q54" s="36">
        <f>IF(ISNA(VLOOKUP($C54,'MSLM NORAM MAR 4 SS'!$A$17:$I$45,9,FALSE))=TRUE,0,VLOOKUP($C54,'MSLM NORAM MAR 4 SS'!$A$17:$I$45,9,FALSE))</f>
        <v>0</v>
      </c>
      <c r="R54" s="36">
        <f>IF(ISNA(VLOOKUP($C54,'COT HP Stoneham Mar 17'!$A$17:$I$35,9,FALSE))=TRUE,0,VLOOKUP($C54,'COT HP Stoneham Mar 17'!$A$17:$I$35,9,FALSE))</f>
        <v>0</v>
      </c>
      <c r="S54" s="35">
        <f>IF(ISNA(VLOOKUP($C54,'COT SS MARCH 19'!$A$17:$I$49,9,FALSE))=TRUE,0,VLOOKUP($C54,'COT SS MARCH 19'!$A$17:$I$49,9,FALSE))</f>
        <v>0</v>
      </c>
      <c r="T54" s="35">
        <f>IF(ISNA(VLOOKUP($C54,'StepUp Le Relais'!$A$17:$I$49,9,FALSE))=TRUE,0,VLOOKUP($C54,'StepUp Le Relais'!$A$17:$I$49,9,FALSE))</f>
        <v>0</v>
      </c>
      <c r="U54" s="35">
        <f>IF(ISNA(VLOOKUP($C54,'SS JR NATS WHISTHLER APRIL 7'!$A$17:$I$49,9,FALSE))=TRUE,0,VLOOKUP($C54,'SS JR NATS WHISTHLER APRIL 7'!$A$17:$I$49,9,FALSE))</f>
        <v>0</v>
      </c>
      <c r="V54" s="35">
        <f>IF(ISNA(VLOOKUP($C54,'JR NATS BA WHISTHLER APRIL 8'!$A$17:$I$49,9,FALSE))=TRUE,0,VLOOKUP($C54,'JR NATS BA WHISTHLER APRIL 8'!$A$17:$I$49,9,FALSE))</f>
        <v>0</v>
      </c>
      <c r="W54" s="35">
        <f>IF(ISNA(VLOOKUP($C54,'JR NATS HP WHISTHLER APRIL 9'!$A$17:$I$49,9,FALSE))=TRUE,0,VLOOKUP($C54,'JR NATS HP WHISTHLER APRIL 9'!$A$17:$I$49,9,FALSE))</f>
        <v>0</v>
      </c>
      <c r="X54" s="35"/>
    </row>
    <row r="55" spans="1:24" ht="15" customHeight="1">
      <c r="A55" s="276" t="s">
        <v>94</v>
      </c>
      <c r="B55" s="278" t="s">
        <v>71</v>
      </c>
      <c r="C55" s="171" t="s">
        <v>95</v>
      </c>
      <c r="D55" s="284">
        <f>IF(ISNA(VLOOKUP($C55,'RPA Caclulations'!$C$6:$K$75,3,FALSE))=TRUE,"0",VLOOKUP($C55,'RPA Caclulations'!$C$6:$K$75,3,FALSE))</f>
        <v>48</v>
      </c>
      <c r="E55" s="35" t="str">
        <f>IF(ISNA(VLOOKUP($C55,'COT Yukon Nov 25'!$A$17:$I$37,9,FALSE))=TRUE,"0",VLOOKUP($C55,'COT Yukon Nov 25'!$A$17:$I$37,9,FALSE))</f>
        <v>0</v>
      </c>
      <c r="F55" s="35" t="str">
        <f>IF(ISNA(VLOOKUP($C55,'CDN SS JAN 15'!$A$17:$I$31,9,FALSE))=TRUE,"0",VLOOKUP($C55,'CDN SS JAN 15'!$A$17:$I$31,9,FALSE))</f>
        <v>0</v>
      </c>
      <c r="G55" s="36">
        <f>IF(ISNA(VLOOKUP($C55,'MUSKOKA TT SS JAN 21'!$A$17:$I$32,9,FALSE))=TRUE,0,VLOOKUP($C55,'MUSKOKA TT SS JAN 21'!$A$17:$I$32,9,FALSE))</f>
        <v>0</v>
      </c>
      <c r="H55" s="36" t="str">
        <f>IF(ISNA(VLOOKUP($C55,'MUSKOKA TT SS JAN 22'!$A$17:$I$58,9,FALSE))=TRUE,0,VLOOKUP($C55,'MUSKOKA TT SS JAN 22'!$A$17:$I$58,9,FALSE))</f>
        <v>DNS</v>
      </c>
      <c r="I55" s="36">
        <f>IF(ISNA(VLOOKUP($C55,'COT SS MSLM JAN 28'!$A$17:$I$72,9,FALSE))=TRUE,0,VLOOKUP($C55,'COT SS MSLM JAN 28'!$A$17:$I$72,9,FALSE))</f>
        <v>0</v>
      </c>
      <c r="J55" s="36">
        <f>IF(ISNA(VLOOKUP($C55,'COT HP MSLM JAN 29'!$A$17:$I$74,9,FALSE))=TRUE,0,VLOOKUP($C55,'COT HP MSLM JAN 29'!$A$17:$I$74,9,FALSE))</f>
        <v>0</v>
      </c>
      <c r="K55" s="36">
        <f>IF(ISNA(VLOOKUP($C55,'Noram Aspen Feb 18 BA'!$A$17:$I$17,9,FALSE))=TRUE,0,VLOOKUP($C55,'Noram Aspen Feb 18 BA'!$A$17:$I$17,9,FALSE))</f>
        <v>0</v>
      </c>
      <c r="L55" s="36">
        <f>IF(ISNA(VLOOKUP($C55,'Noram Aspen Feb 16 SS'!$A$17:$I$23,9,FALSE))=TRUE,0,VLOOKUP($C55,'Noram Aspen Feb 16 SS'!$A$17:$I$23,9,FALSE))</f>
        <v>0</v>
      </c>
      <c r="M55" s="36">
        <f>IF(ISNA(VLOOKUP($C55,'SS Provincals MSLM Feb 24'!$A$17:$I$58,9,FALSE))=TRUE,0,VLOOKUP($C55,'SS Provincals MSLM Feb 24'!$A$17:$I$58,9,FALSE))</f>
        <v>33</v>
      </c>
      <c r="N55" s="36">
        <f>IF(ISNA(VLOOKUP($C55,'Noram SS COP SUN 26'!$A$17:$I$22,9,FALSE))=TRUE,0,VLOOKUP($C55,'Noram SS COP SUN 26'!$A$17:$I$22,9,FALSE))</f>
        <v>0</v>
      </c>
      <c r="O55" s="36">
        <f>IF(ISNA(VLOOKUP($C55,'Noram HP COP Fri 24'!$A$17:$I$35,9,FALSE))=TRUE,0,VLOOKUP($C55,'Noram HP COP Fri 24'!$A$17:$I$35,9,FALSE))</f>
        <v>0</v>
      </c>
      <c r="P55" s="36">
        <f>IF(ISNA(VLOOKUP($C55,'TT Provincials SS Feb 26'!$A$17:$I$87,9,FALSE))=TRUE,0,VLOOKUP($C55,'TT Provincials SS Feb 26'!$A$17:$I$87,9,FALSE))</f>
        <v>0</v>
      </c>
      <c r="Q55" s="36">
        <f>IF(ISNA(VLOOKUP($C55,'MSLM NORAM MAR 4 SS'!$A$17:$I$45,9,FALSE))=TRUE,0,VLOOKUP($C55,'MSLM NORAM MAR 4 SS'!$A$17:$I$45,9,FALSE))</f>
        <v>0</v>
      </c>
      <c r="R55" s="36">
        <f>IF(ISNA(VLOOKUP($C55,'COT HP Stoneham Mar 17'!$A$17:$I$35,9,FALSE))=TRUE,0,VLOOKUP($C55,'COT HP Stoneham Mar 17'!$A$17:$I$35,9,FALSE))</f>
        <v>0</v>
      </c>
      <c r="S55" s="35">
        <f>IF(ISNA(VLOOKUP($C55,'COT SS MARCH 19'!$A$17:$I$49,9,FALSE))=TRUE,0,VLOOKUP($C55,'COT SS MARCH 19'!$A$17:$I$49,9,FALSE))</f>
        <v>0</v>
      </c>
      <c r="T55" s="35">
        <f>IF(ISNA(VLOOKUP($C55,'StepUp Le Relais'!$A$17:$I$49,9,FALSE))=TRUE,0,VLOOKUP($C55,'StepUp Le Relais'!$A$17:$I$49,9,FALSE))</f>
        <v>0</v>
      </c>
      <c r="U55" s="35">
        <f>IF(ISNA(VLOOKUP($C55,'SS JR NATS WHISTHLER APRIL 7'!$A$17:$I$49,9,FALSE))=TRUE,0,VLOOKUP($C55,'SS JR NATS WHISTHLER APRIL 7'!$A$17:$I$49,9,FALSE))</f>
        <v>0</v>
      </c>
      <c r="V55" s="35">
        <f>IF(ISNA(VLOOKUP($C55,'JR NATS BA WHISTHLER APRIL 8'!$A$17:$I$49,9,FALSE))=TRUE,0,VLOOKUP($C55,'JR NATS BA WHISTHLER APRIL 8'!$A$17:$I$49,9,FALSE))</f>
        <v>0</v>
      </c>
      <c r="W55" s="35">
        <f>IF(ISNA(VLOOKUP($C55,'JR NATS HP WHISTHLER APRIL 9'!$A$17:$I$49,9,FALSE))=TRUE,0,VLOOKUP($C55,'JR NATS HP WHISTHLER APRIL 9'!$A$17:$I$49,9,FALSE))</f>
        <v>0</v>
      </c>
      <c r="X55" s="35"/>
    </row>
    <row r="56" spans="1:24" ht="15" customHeight="1">
      <c r="A56" s="276" t="s">
        <v>157</v>
      </c>
      <c r="B56" s="276" t="s">
        <v>62</v>
      </c>
      <c r="C56" s="286" t="s">
        <v>158</v>
      </c>
      <c r="D56" s="284">
        <f>IF(ISNA(VLOOKUP($C56,'RPA Caclulations'!$C$6:$K$75,3,FALSE))=TRUE,"0",VLOOKUP($C56,'RPA Caclulations'!$C$6:$K$75,3,FALSE))</f>
        <v>49</v>
      </c>
      <c r="E56" s="35" t="str">
        <f>IF(ISNA(VLOOKUP($C56,'COT Yukon Nov 25'!$A$17:$I$37,9,FALSE))=TRUE,"0",VLOOKUP($C56,'COT Yukon Nov 25'!$A$17:$I$37,9,FALSE))</f>
        <v>0</v>
      </c>
      <c r="F56" s="35" t="str">
        <f>IF(ISNA(VLOOKUP($C56,'CDN SS JAN 15'!$A$17:$I$31,9,FALSE))=TRUE,"0",VLOOKUP($C56,'CDN SS JAN 15'!$A$17:$I$31,9,FALSE))</f>
        <v>0</v>
      </c>
      <c r="G56" s="36">
        <f>IF(ISNA(VLOOKUP($C56,'MUSKOKA TT SS JAN 21'!$A$17:$I$32,9,FALSE))=TRUE,0,VLOOKUP($C56,'MUSKOKA TT SS JAN 21'!$A$17:$I$32,9,FALSE))</f>
        <v>0</v>
      </c>
      <c r="H56" s="36">
        <f>IF(ISNA(VLOOKUP($C56,'MUSKOKA TT SS JAN 22'!$A$17:$I$58,9,FALSE))=TRUE,0,VLOOKUP($C56,'MUSKOKA TT SS JAN 22'!$A$17:$I$58,9,FALSE))</f>
        <v>0</v>
      </c>
      <c r="I56" s="36">
        <f>IF(ISNA(VLOOKUP($C56,'COT SS MSLM JAN 28'!$A$17:$I$72,9,FALSE))=TRUE,0,VLOOKUP($C56,'COT SS MSLM JAN 28'!$A$17:$I$72,9,FALSE))</f>
        <v>0</v>
      </c>
      <c r="J56" s="36">
        <f>IF(ISNA(VLOOKUP($C56,'COT HP MSLM JAN 29'!$A$17:$I$74,9,FALSE))=TRUE,0,VLOOKUP($C56,'COT HP MSLM JAN 29'!$A$17:$I$74,9,FALSE))</f>
        <v>0</v>
      </c>
      <c r="K56" s="36">
        <f>IF(ISNA(VLOOKUP($C56,'Noram Aspen Feb 18 BA'!$A$17:$I$17,9,FALSE))=TRUE,0,VLOOKUP($C56,'Noram Aspen Feb 18 BA'!$A$17:$I$17,9,FALSE))</f>
        <v>0</v>
      </c>
      <c r="L56" s="36">
        <f>IF(ISNA(VLOOKUP($C56,'Noram Aspen Feb 16 SS'!$A$17:$I$23,9,FALSE))=TRUE,0,VLOOKUP($C56,'Noram Aspen Feb 16 SS'!$A$17:$I$23,9,FALSE))</f>
        <v>0</v>
      </c>
      <c r="M56" s="36">
        <f>IF(ISNA(VLOOKUP($C56,'SS Provincals MSLM Feb 24'!$A$17:$I$58,9,FALSE))=TRUE,0,VLOOKUP($C56,'SS Provincals MSLM Feb 24'!$A$17:$I$58,9,FALSE))</f>
        <v>20</v>
      </c>
      <c r="N56" s="36">
        <f>IF(ISNA(VLOOKUP($C56,'Noram SS COP SUN 26'!$A$17:$I$22,9,FALSE))=TRUE,0,VLOOKUP($C56,'Noram SS COP SUN 26'!$A$17:$I$22,9,FALSE))</f>
        <v>0</v>
      </c>
      <c r="O56" s="36">
        <f>IF(ISNA(VLOOKUP($C56,'Noram HP COP Fri 24'!$A$17:$I$35,9,FALSE))=TRUE,0,VLOOKUP($C56,'Noram HP COP Fri 24'!$A$17:$I$35,9,FALSE))</f>
        <v>0</v>
      </c>
      <c r="P56" s="36">
        <f>IF(ISNA(VLOOKUP($C56,'TT Provincials SS Feb 26'!$A$17:$I$87,9,FALSE))=TRUE,0,VLOOKUP($C56,'TT Provincials SS Feb 26'!$A$17:$I$87,9,FALSE))</f>
        <v>0</v>
      </c>
      <c r="Q56" s="36">
        <f>IF(ISNA(VLOOKUP($C56,'MSLM NORAM MAR 4 SS'!$A$17:$I$45,9,FALSE))=TRUE,0,VLOOKUP($C56,'MSLM NORAM MAR 4 SS'!$A$17:$I$45,9,FALSE))</f>
        <v>0</v>
      </c>
      <c r="R56" s="36">
        <f>IF(ISNA(VLOOKUP($C56,'COT HP Stoneham Mar 17'!$A$17:$I$35,9,FALSE))=TRUE,0,VLOOKUP($C56,'COT HP Stoneham Mar 17'!$A$17:$I$35,9,FALSE))</f>
        <v>0</v>
      </c>
      <c r="S56" s="35">
        <f>IF(ISNA(VLOOKUP($C56,'COT SS MARCH 19'!$A$17:$I$49,9,FALSE))=TRUE,0,VLOOKUP($C56,'COT SS MARCH 19'!$A$17:$I$49,9,FALSE))</f>
        <v>0</v>
      </c>
      <c r="T56" s="35">
        <f>IF(ISNA(VLOOKUP($C56,'StepUp Le Relais'!$A$17:$I$49,9,FALSE))=TRUE,0,VLOOKUP($C56,'StepUp Le Relais'!$A$17:$I$49,9,FALSE))</f>
        <v>0</v>
      </c>
      <c r="U56" s="35">
        <f>IF(ISNA(VLOOKUP($C56,'SS JR NATS WHISTHLER APRIL 7'!$A$17:$I$49,9,FALSE))=TRUE,0,VLOOKUP($C56,'SS JR NATS WHISTHLER APRIL 7'!$A$17:$I$49,9,FALSE))</f>
        <v>0</v>
      </c>
      <c r="V56" s="35">
        <f>IF(ISNA(VLOOKUP($C56,'JR NATS BA WHISTHLER APRIL 8'!$A$17:$I$49,9,FALSE))=TRUE,0,VLOOKUP($C56,'JR NATS BA WHISTHLER APRIL 8'!$A$17:$I$49,9,FALSE))</f>
        <v>0</v>
      </c>
      <c r="W56" s="35">
        <f>IF(ISNA(VLOOKUP($C56,'JR NATS HP WHISTHLER APRIL 9'!$A$17:$I$49,9,FALSE))=TRUE,0,VLOOKUP($C56,'JR NATS HP WHISTHLER APRIL 9'!$A$17:$I$49,9,FALSE))</f>
        <v>0</v>
      </c>
      <c r="X56" s="35"/>
    </row>
    <row r="57" spans="1:24" ht="15" customHeight="1">
      <c r="A57" s="276" t="s">
        <v>99</v>
      </c>
      <c r="B57" s="276" t="s">
        <v>80</v>
      </c>
      <c r="C57" s="279" t="s">
        <v>129</v>
      </c>
      <c r="D57" s="284">
        <f>IF(ISNA(VLOOKUP($C57,'RPA Caclulations'!$C$6:$K$75,3,FALSE))=TRUE,"0",VLOOKUP($C57,'RPA Caclulations'!$C$6:$K$75,3,FALSE))</f>
        <v>50</v>
      </c>
      <c r="E57" s="35" t="str">
        <f>IF(ISNA(VLOOKUP($C57,'COT Yukon Nov 25'!$A$17:$I$37,9,FALSE))=TRUE,"0",VLOOKUP($C57,'COT Yukon Nov 25'!$A$17:$I$37,9,FALSE))</f>
        <v>0</v>
      </c>
      <c r="F57" s="35" t="str">
        <f>IF(ISNA(VLOOKUP($C57,'CDN SS JAN 15'!$A$17:$I$31,9,FALSE))=TRUE,"0",VLOOKUP($C57,'CDN SS JAN 15'!$A$17:$I$31,9,FALSE))</f>
        <v>0</v>
      </c>
      <c r="G57" s="36">
        <f>IF(ISNA(VLOOKUP($C57,'MUSKOKA TT SS JAN 21'!$A$17:$I$32,9,FALSE))=TRUE,0,VLOOKUP($C57,'MUSKOKA TT SS JAN 21'!$A$17:$I$32,9,FALSE))</f>
        <v>0</v>
      </c>
      <c r="H57" s="36">
        <f>IF(ISNA(VLOOKUP($C57,'MUSKOKA TT SS JAN 22'!$A$17:$I$58,9,FALSE))=TRUE,0,VLOOKUP($C57,'MUSKOKA TT SS JAN 22'!$A$17:$I$58,9,FALSE))</f>
        <v>8</v>
      </c>
      <c r="I57" s="36">
        <f>IF(ISNA(VLOOKUP($C57,'COT SS MSLM JAN 28'!$A$17:$I$72,9,FALSE))=TRUE,0,VLOOKUP($C57,'COT SS MSLM JAN 28'!$A$17:$I$72,9,FALSE))</f>
        <v>0</v>
      </c>
      <c r="J57" s="36">
        <f>IF(ISNA(VLOOKUP($C57,'COT HP MSLM JAN 29'!$A$17:$I$74,9,FALSE))=TRUE,0,VLOOKUP($C57,'COT HP MSLM JAN 29'!$A$17:$I$74,9,FALSE))</f>
        <v>0</v>
      </c>
      <c r="K57" s="36">
        <f>IF(ISNA(VLOOKUP($C57,'Noram Aspen Feb 18 BA'!$A$17:$I$17,9,FALSE))=TRUE,0,VLOOKUP($C57,'Noram Aspen Feb 18 BA'!$A$17:$I$17,9,FALSE))</f>
        <v>0</v>
      </c>
      <c r="L57" s="36">
        <f>IF(ISNA(VLOOKUP($C57,'Noram Aspen Feb 16 SS'!$A$17:$I$23,9,FALSE))=TRUE,0,VLOOKUP($C57,'Noram Aspen Feb 16 SS'!$A$17:$I$23,9,FALSE))</f>
        <v>0</v>
      </c>
      <c r="M57" s="36">
        <f>IF(ISNA(VLOOKUP($C57,'SS Provincals MSLM Feb 24'!$A$17:$I$58,9,FALSE))=TRUE,0,VLOOKUP($C57,'SS Provincals MSLM Feb 24'!$A$17:$I$58,9,FALSE))</f>
        <v>0</v>
      </c>
      <c r="N57" s="36">
        <f>IF(ISNA(VLOOKUP($C57,'Noram SS COP SUN 26'!$A$17:$I$22,9,FALSE))=TRUE,0,VLOOKUP($C57,'Noram SS COP SUN 26'!$A$17:$I$22,9,FALSE))</f>
        <v>0</v>
      </c>
      <c r="O57" s="36">
        <f>IF(ISNA(VLOOKUP($C57,'Noram HP COP Fri 24'!$A$17:$I$35,9,FALSE))=TRUE,0,VLOOKUP($C57,'Noram HP COP Fri 24'!$A$17:$I$35,9,FALSE))</f>
        <v>0</v>
      </c>
      <c r="P57" s="36">
        <f>IF(ISNA(VLOOKUP($C57,'TT Provincials SS Feb 26'!$A$17:$I$87,9,FALSE))=TRUE,0,VLOOKUP($C57,'TT Provincials SS Feb 26'!$A$17:$I$87,9,FALSE))</f>
        <v>0</v>
      </c>
      <c r="Q57" s="36">
        <f>IF(ISNA(VLOOKUP($C57,'MSLM NORAM MAR 4 SS'!$A$17:$I$45,9,FALSE))=TRUE,0,VLOOKUP($C57,'MSLM NORAM MAR 4 SS'!$A$17:$I$45,9,FALSE))</f>
        <v>0</v>
      </c>
      <c r="R57" s="36">
        <f>IF(ISNA(VLOOKUP($C57,'COT HP Stoneham Mar 17'!$A$17:$I$35,9,FALSE))=TRUE,0,VLOOKUP($C57,'COT HP Stoneham Mar 17'!$A$17:$I$35,9,FALSE))</f>
        <v>0</v>
      </c>
      <c r="S57" s="35">
        <f>IF(ISNA(VLOOKUP($C57,'COT SS MARCH 19'!$A$17:$I$49,9,FALSE))=TRUE,0,VLOOKUP($C57,'COT SS MARCH 19'!$A$17:$I$49,9,FALSE))</f>
        <v>0</v>
      </c>
      <c r="T57" s="35">
        <f>IF(ISNA(VLOOKUP($C57,'StepUp Le Relais'!$A$17:$I$49,9,FALSE))=TRUE,0,VLOOKUP($C57,'StepUp Le Relais'!$A$17:$I$49,9,FALSE))</f>
        <v>0</v>
      </c>
      <c r="U57" s="35">
        <f>IF(ISNA(VLOOKUP($C57,'SS JR NATS WHISTHLER APRIL 7'!$A$17:$I$49,9,FALSE))=TRUE,0,VLOOKUP($C57,'SS JR NATS WHISTHLER APRIL 7'!$A$17:$I$49,9,FALSE))</f>
        <v>0</v>
      </c>
      <c r="V57" s="35">
        <f>IF(ISNA(VLOOKUP($C57,'JR NATS BA WHISTHLER APRIL 8'!$A$17:$I$49,9,FALSE))=TRUE,0,VLOOKUP($C57,'JR NATS BA WHISTHLER APRIL 8'!$A$17:$I$49,9,FALSE))</f>
        <v>0</v>
      </c>
      <c r="W57" s="35">
        <f>IF(ISNA(VLOOKUP($C57,'JR NATS HP WHISTHLER APRIL 9'!$A$17:$I$49,9,FALSE))=TRUE,0,VLOOKUP($C57,'JR NATS HP WHISTHLER APRIL 9'!$A$17:$I$49,9,FALSE))</f>
        <v>0</v>
      </c>
      <c r="X57" s="35"/>
    </row>
    <row r="58" spans="1:24" ht="15" customHeight="1">
      <c r="A58" s="278" t="s">
        <v>165</v>
      </c>
      <c r="B58" s="278" t="s">
        <v>79</v>
      </c>
      <c r="C58" s="280" t="s">
        <v>164</v>
      </c>
      <c r="D58" s="284">
        <f>IF(ISNA(VLOOKUP($C58,'RPA Caclulations'!$C$6:$K$75,3,FALSE))=TRUE,"0",VLOOKUP($C58,'RPA Caclulations'!$C$6:$K$75,3,FALSE))</f>
        <v>51</v>
      </c>
      <c r="E58" s="35" t="str">
        <f>IF(ISNA(VLOOKUP($C58,'COT Yukon Nov 25'!$A$17:$I$37,9,FALSE))=TRUE,"0",VLOOKUP($C58,'COT Yukon Nov 25'!$A$17:$I$37,9,FALSE))</f>
        <v>0</v>
      </c>
      <c r="F58" s="35" t="str">
        <f>IF(ISNA(VLOOKUP($C58,'CDN SS JAN 15'!$A$17:$I$31,9,FALSE))=TRUE,"0",VLOOKUP($C58,'CDN SS JAN 15'!$A$17:$I$31,9,FALSE))</f>
        <v>0</v>
      </c>
      <c r="G58" s="36">
        <f>IF(ISNA(VLOOKUP($C58,'MUSKOKA TT SS JAN 21'!$A$17:$I$32,9,FALSE))=TRUE,0,VLOOKUP($C58,'MUSKOKA TT SS JAN 21'!$A$17:$I$32,9,FALSE))</f>
        <v>0</v>
      </c>
      <c r="H58" s="36">
        <f>IF(ISNA(VLOOKUP($C58,'MUSKOKA TT SS JAN 22'!$A$17:$I$58,9,FALSE))=TRUE,0,VLOOKUP($C58,'MUSKOKA TT SS JAN 22'!$A$17:$I$58,9,FALSE))</f>
        <v>0</v>
      </c>
      <c r="I58" s="36">
        <f>IF(ISNA(VLOOKUP($C58,'COT SS MSLM JAN 28'!$A$17:$I$72,9,FALSE))=TRUE,0,VLOOKUP($C58,'COT SS MSLM JAN 28'!$A$17:$I$72,9,FALSE))</f>
        <v>0</v>
      </c>
      <c r="J58" s="36">
        <f>IF(ISNA(VLOOKUP($C58,'COT HP MSLM JAN 29'!$A$17:$I$74,9,FALSE))=TRUE,0,VLOOKUP($C58,'COT HP MSLM JAN 29'!$A$17:$I$74,9,FALSE))</f>
        <v>0</v>
      </c>
      <c r="K58" s="36">
        <f>IF(ISNA(VLOOKUP($C58,'Noram Aspen Feb 18 BA'!$A$17:$I$17,9,FALSE))=TRUE,0,VLOOKUP($C58,'Noram Aspen Feb 18 BA'!$A$17:$I$17,9,FALSE))</f>
        <v>0</v>
      </c>
      <c r="L58" s="36">
        <f>IF(ISNA(VLOOKUP($C58,'Noram Aspen Feb 16 SS'!$A$17:$I$23,9,FALSE))=TRUE,0,VLOOKUP($C58,'Noram Aspen Feb 16 SS'!$A$17:$I$23,9,FALSE))</f>
        <v>0</v>
      </c>
      <c r="M58" s="36">
        <f>IF(ISNA(VLOOKUP($C58,'SS Provincals MSLM Feb 24'!$A$17:$I$58,9,FALSE))=TRUE,0,VLOOKUP($C58,'SS Provincals MSLM Feb 24'!$A$17:$I$58,9,FALSE))</f>
        <v>35</v>
      </c>
      <c r="N58" s="36">
        <f>IF(ISNA(VLOOKUP($C58,'Noram SS COP SUN 26'!$A$17:$I$22,9,FALSE))=TRUE,0,VLOOKUP($C58,'Noram SS COP SUN 26'!$A$17:$I$22,9,FALSE))</f>
        <v>0</v>
      </c>
      <c r="O58" s="36">
        <f>IF(ISNA(VLOOKUP($C58,'Noram HP COP Fri 24'!$A$17:$I$35,9,FALSE))=TRUE,0,VLOOKUP($C58,'Noram HP COP Fri 24'!$A$17:$I$35,9,FALSE))</f>
        <v>0</v>
      </c>
      <c r="P58" s="36">
        <f>IF(ISNA(VLOOKUP($C58,'TT Provincials SS Feb 26'!$A$17:$I$87,9,FALSE))=TRUE,0,VLOOKUP($C58,'TT Provincials SS Feb 26'!$A$17:$I$87,9,FALSE))</f>
        <v>0</v>
      </c>
      <c r="Q58" s="36">
        <f>IF(ISNA(VLOOKUP($C58,'MSLM NORAM MAR 4 SS'!$A$17:$I$45,9,FALSE))=TRUE,0,VLOOKUP($C58,'MSLM NORAM MAR 4 SS'!$A$17:$I$45,9,FALSE))</f>
        <v>0</v>
      </c>
      <c r="R58" s="36">
        <f>IF(ISNA(VLOOKUP($C58,'COT HP Stoneham Mar 17'!$A$17:$I$35,9,FALSE))=TRUE,0,VLOOKUP($C58,'COT HP Stoneham Mar 17'!$A$17:$I$35,9,FALSE))</f>
        <v>0</v>
      </c>
      <c r="S58" s="35">
        <f>IF(ISNA(VLOOKUP($C58,'COT SS MARCH 19'!$A$17:$I$49,9,FALSE))=TRUE,0,VLOOKUP($C58,'COT SS MARCH 19'!$A$17:$I$49,9,FALSE))</f>
        <v>0</v>
      </c>
      <c r="T58" s="35">
        <f>IF(ISNA(VLOOKUP($C58,'StepUp Le Relais'!$A$17:$I$49,9,FALSE))=TRUE,0,VLOOKUP($C58,'StepUp Le Relais'!$A$17:$I$49,9,FALSE))</f>
        <v>0</v>
      </c>
      <c r="U58" s="35">
        <f>IF(ISNA(VLOOKUP($C58,'SS JR NATS WHISTHLER APRIL 7'!$A$17:$I$49,9,FALSE))=TRUE,0,VLOOKUP($C58,'SS JR NATS WHISTHLER APRIL 7'!$A$17:$I$49,9,FALSE))</f>
        <v>0</v>
      </c>
      <c r="V58" s="35">
        <f>IF(ISNA(VLOOKUP($C58,'JR NATS BA WHISTHLER APRIL 8'!$A$17:$I$49,9,FALSE))=TRUE,0,VLOOKUP($C58,'JR NATS BA WHISTHLER APRIL 8'!$A$17:$I$49,9,FALSE))</f>
        <v>0</v>
      </c>
      <c r="W58" s="35">
        <f>IF(ISNA(VLOOKUP($C58,'JR NATS HP WHISTHLER APRIL 9'!$A$17:$I$49,9,FALSE))=TRUE,0,VLOOKUP($C58,'JR NATS HP WHISTHLER APRIL 9'!$A$17:$I$49,9,FALSE))</f>
        <v>0</v>
      </c>
      <c r="X58" s="35"/>
    </row>
    <row r="59" spans="1:24" ht="15" customHeight="1">
      <c r="A59" s="278" t="s">
        <v>157</v>
      </c>
      <c r="B59" s="278" t="s">
        <v>71</v>
      </c>
      <c r="C59" s="239" t="s">
        <v>163</v>
      </c>
      <c r="D59" s="284">
        <f>IF(ISNA(VLOOKUP($C59,'RPA Caclulations'!$C$6:$K$75,3,FALSE))=TRUE,"0",VLOOKUP($C59,'RPA Caclulations'!$C$6:$K$75,3,FALSE))</f>
        <v>52</v>
      </c>
      <c r="E59" s="35" t="str">
        <f>IF(ISNA(VLOOKUP($C59,'COT Yukon Nov 25'!$A$17:$I$37,9,FALSE))=TRUE,"0",VLOOKUP($C59,'COT Yukon Nov 25'!$A$17:$I$37,9,FALSE))</f>
        <v>0</v>
      </c>
      <c r="F59" s="35" t="str">
        <f>IF(ISNA(VLOOKUP($C59,'CDN SS JAN 15'!$A$17:$I$31,9,FALSE))=TRUE,"0",VLOOKUP($C59,'CDN SS JAN 15'!$A$17:$I$31,9,FALSE))</f>
        <v>0</v>
      </c>
      <c r="G59" s="36">
        <f>IF(ISNA(VLOOKUP($C59,'MUSKOKA TT SS JAN 21'!$A$17:$I$32,9,FALSE))=TRUE,0,VLOOKUP($C59,'MUSKOKA TT SS JAN 21'!$A$17:$I$32,9,FALSE))</f>
        <v>0</v>
      </c>
      <c r="H59" s="36">
        <f>IF(ISNA(VLOOKUP($C59,'MUSKOKA TT SS JAN 22'!$A$17:$I$58,9,FALSE))=TRUE,0,VLOOKUP($C59,'MUSKOKA TT SS JAN 22'!$A$17:$I$58,9,FALSE))</f>
        <v>0</v>
      </c>
      <c r="I59" s="36">
        <f>IF(ISNA(VLOOKUP($C59,'COT SS MSLM JAN 28'!$A$17:$I$68,9,FALSE))=TRUE,0,VLOOKUP($C59,'COT SS MSLM JAN 28'!$A$17:$I$68,9,FALSE))</f>
        <v>0</v>
      </c>
      <c r="J59" s="36">
        <f>IF(ISNA(VLOOKUP($C59,'COT HP MSLM JAN 29'!$A$17:$I$74,9,FALSE))=TRUE,0,VLOOKUP($C59,'COT HP MSLM JAN 29'!$A$17:$I$74,9,FALSE))</f>
        <v>0</v>
      </c>
      <c r="K59" s="36">
        <f>IF(ISNA(VLOOKUP($C59,'Noram Aspen Feb 18 BA'!$A$17:$I$17,9,FALSE))=TRUE,0,VLOOKUP($C59,'Noram Aspen Feb 18 BA'!$A$17:$I$17,9,FALSE))</f>
        <v>0</v>
      </c>
      <c r="L59" s="36">
        <f>IF(ISNA(VLOOKUP($C59,'Noram Aspen Feb 16 SS'!$A$17:$I$23,9,FALSE))=TRUE,0,VLOOKUP($C59,'Noram Aspen Feb 16 SS'!$A$17:$I$23,9,FALSE))</f>
        <v>0</v>
      </c>
      <c r="M59" s="36">
        <f>IF(ISNA(VLOOKUP($C59,'SS Provincals MSLM Feb 24'!$A$17:$I$58,9,FALSE))=TRUE,0,VLOOKUP($C59,'SS Provincals MSLM Feb 24'!$A$17:$I$58,9,FALSE))</f>
        <v>32</v>
      </c>
      <c r="N59" s="36">
        <f>IF(ISNA(VLOOKUP($C59,'Noram SS COP SUN 26'!$A$17:$I$22,9,FALSE))=TRUE,0,VLOOKUP($C59,'Noram SS COP SUN 26'!$A$17:$I$22,9,FALSE))</f>
        <v>0</v>
      </c>
      <c r="O59" s="36">
        <f>IF(ISNA(VLOOKUP($C59,'Noram HP COP Fri 24'!$A$17:$I$35,9,FALSE))=TRUE,0,VLOOKUP($C59,'Noram HP COP Fri 24'!$A$17:$I$35,9,FALSE))</f>
        <v>0</v>
      </c>
      <c r="P59" s="36">
        <f>IF(ISNA(VLOOKUP($C59,'TT Provincials SS Feb 26'!$A$17:$I$87,9,FALSE))=TRUE,0,VLOOKUP($C59,'TT Provincials SS Feb 26'!$A$17:$I$87,9,FALSE))</f>
        <v>0</v>
      </c>
      <c r="Q59" s="36">
        <f>IF(ISNA(VLOOKUP($C59,'MSLM NORAM MAR 4 SS'!$A$17:$I$45,9,FALSE))=TRUE,0,VLOOKUP($C59,'MSLM NORAM MAR 4 SS'!$A$17:$I$45,9,FALSE))</f>
        <v>0</v>
      </c>
      <c r="R59" s="36">
        <f>IF(ISNA(VLOOKUP($C59,'COT HP Stoneham Mar 17'!$A$17:$I$35,9,FALSE))=TRUE,0,VLOOKUP($C59,'COT HP Stoneham Mar 17'!$A$17:$I$35,9,FALSE))</f>
        <v>0</v>
      </c>
      <c r="S59" s="35">
        <f>IF(ISNA(VLOOKUP($C59,'COT SS MARCH 19'!$A$17:$I$49,9,FALSE))=TRUE,0,VLOOKUP($C59,'COT SS MARCH 19'!$A$17:$I$49,9,FALSE))</f>
        <v>0</v>
      </c>
      <c r="T59" s="35">
        <f>IF(ISNA(VLOOKUP($C59,'StepUp Le Relais'!$A$17:$I$49,9,FALSE))=TRUE,0,VLOOKUP($C59,'StepUp Le Relais'!$A$17:$I$49,9,FALSE))</f>
        <v>0</v>
      </c>
      <c r="U59" s="35">
        <f>IF(ISNA(VLOOKUP($C59,'SS JR NATS WHISTHLER APRIL 7'!$A$17:$I$49,9,FALSE))=TRUE,0,VLOOKUP($C59,'SS JR NATS WHISTHLER APRIL 7'!$A$17:$I$49,9,FALSE))</f>
        <v>0</v>
      </c>
      <c r="V59" s="35">
        <f>IF(ISNA(VLOOKUP($C59,'JR NATS BA WHISTHLER APRIL 8'!$A$17:$I$49,9,FALSE))=TRUE,0,VLOOKUP($C59,'JR NATS BA WHISTHLER APRIL 8'!$A$17:$I$49,9,FALSE))</f>
        <v>0</v>
      </c>
      <c r="W59" s="35">
        <f>IF(ISNA(VLOOKUP($C59,'JR NATS HP WHISTHLER APRIL 9'!$A$17:$I$49,9,FALSE))=TRUE,0,VLOOKUP($C59,'JR NATS HP WHISTHLER APRIL 9'!$A$17:$I$49,9,FALSE))</f>
        <v>0</v>
      </c>
      <c r="X59" s="35"/>
    </row>
    <row r="60" spans="1:24" ht="15" customHeight="1">
      <c r="A60" s="278" t="s">
        <v>171</v>
      </c>
      <c r="B60" s="278" t="s">
        <v>62</v>
      </c>
      <c r="C60" s="171" t="s">
        <v>170</v>
      </c>
      <c r="D60" s="284">
        <f>IF(ISNA(VLOOKUP($C60,'RPA Caclulations'!$C$6:$K$75,3,FALSE))=TRUE,"0",VLOOKUP($C60,'RPA Caclulations'!$C$6:$K$75,3,FALSE))</f>
        <v>53</v>
      </c>
      <c r="E60" s="35" t="str">
        <f>IF(ISNA(VLOOKUP($C60,'COT Yukon Nov 25'!$A$17:$I$37,9,FALSE))=TRUE,"0",VLOOKUP($C60,'COT Yukon Nov 25'!$A$17:$I$37,9,FALSE))</f>
        <v>0</v>
      </c>
      <c r="F60" s="35" t="str">
        <f>IF(ISNA(VLOOKUP($C60,'CDN SS JAN 15'!$A$17:$I$31,9,FALSE))=TRUE,"0",VLOOKUP($C60,'CDN SS JAN 15'!$A$17:$I$31,9,FALSE))</f>
        <v>0</v>
      </c>
      <c r="G60" s="36">
        <f>IF(ISNA(VLOOKUP($C60,'MUSKOKA TT SS JAN 21'!$A$17:$I$32,9,FALSE))=TRUE,0,VLOOKUP($C60,'MUSKOKA TT SS JAN 21'!$A$17:$I$32,9,FALSE))</f>
        <v>0</v>
      </c>
      <c r="H60" s="36">
        <f>IF(ISNA(VLOOKUP($C60,'MUSKOKA TT SS JAN 22'!$A$17:$I$58,9,FALSE))=TRUE,0,VLOOKUP($C60,'MUSKOKA TT SS JAN 22'!$A$17:$I$58,9,FALSE))</f>
        <v>0</v>
      </c>
      <c r="I60" s="36">
        <f>IF(ISNA(VLOOKUP($C60,'COT SS MSLM JAN 28'!$A$17:$I$72,9,FALSE))=TRUE,0,VLOOKUP($C60,'COT SS MSLM JAN 28'!$A$17:$I$72,9,FALSE))</f>
        <v>0</v>
      </c>
      <c r="J60" s="36">
        <f>IF(ISNA(VLOOKUP($C60,'COT HP MSLM JAN 29'!$A$17:$I$74,9,FALSE))=TRUE,0,VLOOKUP($C60,'COT HP MSLM JAN 29'!$A$17:$I$74,9,FALSE))</f>
        <v>0</v>
      </c>
      <c r="K60" s="36">
        <f>IF(ISNA(VLOOKUP($C60,'Noram Aspen Feb 18 BA'!$A$17:$I$17,9,FALSE))=TRUE,0,VLOOKUP($C60,'Noram Aspen Feb 18 BA'!$A$17:$I$17,9,FALSE))</f>
        <v>0</v>
      </c>
      <c r="L60" s="36">
        <f>IF(ISNA(VLOOKUP($C60,'Noram Aspen Feb 16 SS'!$A$17:$I$23,9,FALSE))=TRUE,0,VLOOKUP($C60,'Noram Aspen Feb 16 SS'!$A$17:$I$23,9,FALSE))</f>
        <v>0</v>
      </c>
      <c r="M60" s="36">
        <f>IF(ISNA(VLOOKUP($C60,'SS Provincals MSLM Feb 24'!$A$17:$I$58,9,FALSE))=TRUE,0,VLOOKUP($C60,'SS Provincals MSLM Feb 24'!$A$17:$I$58,9,FALSE))</f>
        <v>41</v>
      </c>
      <c r="N60" s="36">
        <f>IF(ISNA(VLOOKUP($C60,'Noram SS COP SUN 26'!$A$17:$I$22,9,FALSE))=TRUE,0,VLOOKUP($C60,'Noram SS COP SUN 26'!$A$17:$I$22,9,FALSE))</f>
        <v>0</v>
      </c>
      <c r="O60" s="36">
        <f>IF(ISNA(VLOOKUP($C60,'Noram HP COP Fri 24'!$A$17:$I$35,9,FALSE))=TRUE,0,VLOOKUP($C60,'Noram HP COP Fri 24'!$A$17:$I$35,9,FALSE))</f>
        <v>0</v>
      </c>
      <c r="P60" s="36">
        <f>IF(ISNA(VLOOKUP($C60,'TT Provincials SS Feb 26'!$A$17:$I$87,9,FALSE))=TRUE,0,VLOOKUP($C60,'TT Provincials SS Feb 26'!$A$17:$I$87,9,FALSE))</f>
        <v>0</v>
      </c>
      <c r="Q60" s="36">
        <f>IF(ISNA(VLOOKUP($C60,'MSLM NORAM MAR 4 SS'!$A$17:$I$45,9,FALSE))=TRUE,0,VLOOKUP($C60,'MSLM NORAM MAR 4 SS'!$A$17:$I$45,9,FALSE))</f>
        <v>0</v>
      </c>
      <c r="R60" s="36">
        <f>IF(ISNA(VLOOKUP($C60,'COT HP Stoneham Mar 17'!$A$17:$I$35,9,FALSE))=TRUE,0,VLOOKUP($C60,'COT HP Stoneham Mar 17'!$A$17:$I$35,9,FALSE))</f>
        <v>0</v>
      </c>
      <c r="S60" s="35">
        <f>IF(ISNA(VLOOKUP($C60,'COT SS MARCH 19'!$A$17:$I$49,9,FALSE))=TRUE,0,VLOOKUP($C60,'COT SS MARCH 19'!$A$17:$I$49,9,FALSE))</f>
        <v>0</v>
      </c>
      <c r="T60" s="35">
        <f>IF(ISNA(VLOOKUP($C60,'StepUp Le Relais'!$A$17:$I$49,9,FALSE))=TRUE,0,VLOOKUP($C60,'StepUp Le Relais'!$A$17:$I$49,9,FALSE))</f>
        <v>0</v>
      </c>
      <c r="U60" s="35">
        <f>IF(ISNA(VLOOKUP($C60,'SS JR NATS WHISTHLER APRIL 7'!$A$17:$I$49,9,FALSE))=TRUE,0,VLOOKUP($C60,'SS JR NATS WHISTHLER APRIL 7'!$A$17:$I$49,9,FALSE))</f>
        <v>0</v>
      </c>
      <c r="V60" s="35">
        <f>IF(ISNA(VLOOKUP($C60,'JR NATS BA WHISTHLER APRIL 8'!$A$17:$I$49,9,FALSE))=TRUE,0,VLOOKUP($C60,'JR NATS BA WHISTHLER APRIL 8'!$A$17:$I$49,9,FALSE))</f>
        <v>0</v>
      </c>
      <c r="W60" s="35">
        <f>IF(ISNA(VLOOKUP($C60,'JR NATS HP WHISTHLER APRIL 9'!$A$17:$I$49,9,FALSE))=TRUE,0,VLOOKUP($C60,'JR NATS HP WHISTHLER APRIL 9'!$A$17:$I$49,9,FALSE))</f>
        <v>0</v>
      </c>
      <c r="X60" s="35"/>
    </row>
    <row r="61" spans="1:24" ht="15" customHeight="1">
      <c r="A61" s="278" t="s">
        <v>157</v>
      </c>
      <c r="B61" s="278" t="s">
        <v>71</v>
      </c>
      <c r="C61" s="166" t="s">
        <v>160</v>
      </c>
      <c r="D61" s="284">
        <f>IF(ISNA(VLOOKUP($C61,'RPA Caclulations'!$C$6:$K$75,3,FALSE))=TRUE,"0",VLOOKUP($C61,'RPA Caclulations'!$C$6:$K$75,3,FALSE))</f>
        <v>54</v>
      </c>
      <c r="E61" s="35" t="str">
        <f>IF(ISNA(VLOOKUP($C61,'COT Yukon Nov 25'!$A$17:$I$37,9,FALSE))=TRUE,"0",VLOOKUP($C61,'COT Yukon Nov 25'!$A$17:$I$37,9,FALSE))</f>
        <v>0</v>
      </c>
      <c r="F61" s="35" t="str">
        <f>IF(ISNA(VLOOKUP($C61,'CDN SS JAN 15'!$A$17:$I$31,9,FALSE))=TRUE,"0",VLOOKUP($C61,'CDN SS JAN 15'!$A$17:$I$31,9,FALSE))</f>
        <v>0</v>
      </c>
      <c r="G61" s="36">
        <f>IF(ISNA(VLOOKUP($C61,'MUSKOKA TT SS JAN 21'!$A$17:$I$32,9,FALSE))=TRUE,0,VLOOKUP($C61,'MUSKOKA TT SS JAN 21'!$A$17:$I$32,9,FALSE))</f>
        <v>0</v>
      </c>
      <c r="H61" s="36">
        <f>IF(ISNA(VLOOKUP($C61,'MUSKOKA TT SS JAN 22'!$A$17:$I$58,9,FALSE))=TRUE,0,VLOOKUP($C61,'MUSKOKA TT SS JAN 22'!$A$17:$I$58,9,FALSE))</f>
        <v>0</v>
      </c>
      <c r="I61" s="36">
        <f>IF(ISNA(VLOOKUP($C61,'COT SS MSLM JAN 28'!$A$17:$I$72,9,FALSE))=TRUE,0,VLOOKUP($C61,'COT SS MSLM JAN 28'!$A$17:$I$72,9,FALSE))</f>
        <v>0</v>
      </c>
      <c r="J61" s="36">
        <f>IF(ISNA(VLOOKUP($C61,'COT HP MSLM JAN 29'!$A$17:$I$74,9,FALSE))=TRUE,0,VLOOKUP($C61,'COT HP MSLM JAN 29'!$A$17:$I$74,9,FALSE))</f>
        <v>0</v>
      </c>
      <c r="K61" s="36">
        <f>IF(ISNA(VLOOKUP($C61,'Noram Aspen Feb 18 BA'!$A$17:$I$17,9,FALSE))=TRUE,0,VLOOKUP($C61,'Noram Aspen Feb 18 BA'!$A$17:$I$17,9,FALSE))</f>
        <v>0</v>
      </c>
      <c r="L61" s="36">
        <f>IF(ISNA(VLOOKUP($C61,'Noram Aspen Feb 16 SS'!$A$17:$I$23,9,FALSE))=TRUE,0,VLOOKUP($C61,'Noram Aspen Feb 16 SS'!$A$17:$I$23,9,FALSE))</f>
        <v>0</v>
      </c>
      <c r="M61" s="36">
        <f>IF(ISNA(VLOOKUP($C61,'SS Provincals MSLM Feb 24'!$A$17:$I$58,9,FALSE))=TRUE,0,VLOOKUP($C61,'SS Provincals MSLM Feb 24'!$A$17:$I$58,9,FALSE))</f>
        <v>23</v>
      </c>
      <c r="N61" s="36">
        <f>IF(ISNA(VLOOKUP($C61,'Noram SS COP SUN 26'!$A$17:$I$22,9,FALSE))=TRUE,0,VLOOKUP($C61,'Noram SS COP SUN 26'!$A$17:$I$22,9,FALSE))</f>
        <v>0</v>
      </c>
      <c r="O61" s="36">
        <f>IF(ISNA(VLOOKUP($C61,'Noram HP COP Fri 24'!$A$17:$I$35,9,FALSE))=TRUE,0,VLOOKUP($C61,'Noram HP COP Fri 24'!$A$17:$I$35,9,FALSE))</f>
        <v>0</v>
      </c>
      <c r="P61" s="36">
        <f>IF(ISNA(VLOOKUP($C61,'TT Provincials SS Feb 26'!$A$17:$I$87,9,FALSE))=TRUE,0,VLOOKUP($C61,'TT Provincials SS Feb 26'!$A$17:$I$87,9,FALSE))</f>
        <v>0</v>
      </c>
      <c r="Q61" s="36">
        <f>IF(ISNA(VLOOKUP($C61,'MSLM NORAM MAR 4 SS'!$A$17:$I$45,9,FALSE))=TRUE,0,VLOOKUP($C61,'MSLM NORAM MAR 4 SS'!$A$17:$I$45,9,FALSE))</f>
        <v>0</v>
      </c>
      <c r="R61" s="36">
        <f>IF(ISNA(VLOOKUP($C61,'COT HP Stoneham Mar 17'!$A$17:$I$35,9,FALSE))=TRUE,0,VLOOKUP($C61,'COT HP Stoneham Mar 17'!$A$17:$I$35,9,FALSE))</f>
        <v>0</v>
      </c>
      <c r="S61" s="35">
        <f>IF(ISNA(VLOOKUP($C61,'COT SS MARCH 19'!$A$17:$I$49,9,FALSE))=TRUE,0,VLOOKUP($C61,'COT SS MARCH 19'!$A$17:$I$49,9,FALSE))</f>
        <v>0</v>
      </c>
      <c r="T61" s="35">
        <f>IF(ISNA(VLOOKUP($C61,'StepUp Le Relais'!$A$17:$I$49,9,FALSE))=TRUE,0,VLOOKUP($C61,'StepUp Le Relais'!$A$17:$I$49,9,FALSE))</f>
        <v>0</v>
      </c>
      <c r="U61" s="35">
        <f>IF(ISNA(VLOOKUP($C61,'SS JR NATS WHISTHLER APRIL 7'!$A$17:$I$49,9,FALSE))=TRUE,0,VLOOKUP($C61,'SS JR NATS WHISTHLER APRIL 7'!$A$17:$I$49,9,FALSE))</f>
        <v>0</v>
      </c>
      <c r="V61" s="35">
        <f>IF(ISNA(VLOOKUP($C61,'JR NATS BA WHISTHLER APRIL 8'!$A$17:$I$49,9,FALSE))=TRUE,0,VLOOKUP($C61,'JR NATS BA WHISTHLER APRIL 8'!$A$17:$I$49,9,FALSE))</f>
        <v>0</v>
      </c>
      <c r="W61" s="35">
        <f>IF(ISNA(VLOOKUP($C61,'JR NATS HP WHISTHLER APRIL 9'!$A$17:$I$49,9,FALSE))=TRUE,0,VLOOKUP($C61,'JR NATS HP WHISTHLER APRIL 9'!$A$17:$I$49,9,FALSE))</f>
        <v>0</v>
      </c>
      <c r="X61" s="35"/>
    </row>
    <row r="62" spans="1:24" ht="15" customHeight="1">
      <c r="A62" s="278" t="s">
        <v>157</v>
      </c>
      <c r="B62" s="278" t="s">
        <v>62</v>
      </c>
      <c r="C62" s="389" t="s">
        <v>159</v>
      </c>
      <c r="D62" s="284">
        <f>IF(ISNA(VLOOKUP($C62,'RPA Caclulations'!$C$6:$K$75,3,FALSE))=TRUE,"0",VLOOKUP($C62,'RPA Caclulations'!$C$6:$K$75,3,FALSE))</f>
        <v>55</v>
      </c>
      <c r="E62" s="35" t="str">
        <f>IF(ISNA(VLOOKUP($C62,'COT Yukon Nov 25'!$A$17:$I$37,9,FALSE))=TRUE,"0",VLOOKUP($C62,'COT Yukon Nov 25'!$A$17:$I$37,9,FALSE))</f>
        <v>0</v>
      </c>
      <c r="F62" s="35" t="str">
        <f>IF(ISNA(VLOOKUP($C62,'CDN SS JAN 15'!$A$17:$I$31,9,FALSE))=TRUE,"0",VLOOKUP($C62,'CDN SS JAN 15'!$A$17:$I$31,9,FALSE))</f>
        <v>0</v>
      </c>
      <c r="G62" s="36">
        <f>IF(ISNA(VLOOKUP($C62,'MUSKOKA TT SS JAN 21'!$A$17:$I$32,9,FALSE))=TRUE,0,VLOOKUP($C62,'MUSKOKA TT SS JAN 21'!$A$17:$I$32,9,FALSE))</f>
        <v>0</v>
      </c>
      <c r="H62" s="36">
        <f>IF(ISNA(VLOOKUP($C62,'MUSKOKA TT SS JAN 22'!$A$17:$I$58,9,FALSE))=TRUE,0,VLOOKUP($C62,'MUSKOKA TT SS JAN 22'!$A$17:$I$58,9,FALSE))</f>
        <v>0</v>
      </c>
      <c r="I62" s="36">
        <f>IF(ISNA(VLOOKUP($C62,'COT SS MSLM JAN 28'!$A$17:$I$68,9,FALSE))=TRUE,0,VLOOKUP($C62,'COT SS MSLM JAN 28'!$A$17:$I$68,9,FALSE))</f>
        <v>0</v>
      </c>
      <c r="J62" s="36">
        <f>IF(ISNA(VLOOKUP($C62,'COT HP MSLM JAN 29'!$A$17:$I$74,9,FALSE))=TRUE,0,VLOOKUP($C62,'COT HP MSLM JAN 29'!$A$17:$I$74,9,FALSE))</f>
        <v>0</v>
      </c>
      <c r="K62" s="36">
        <f>IF(ISNA(VLOOKUP($C62,'Noram Aspen Feb 18 BA'!$A$17:$I$17,9,FALSE))=TRUE,0,VLOOKUP($C62,'Noram Aspen Feb 18 BA'!$A$17:$I$17,9,FALSE))</f>
        <v>0</v>
      </c>
      <c r="L62" s="36">
        <f>IF(ISNA(VLOOKUP($C62,'Noram Aspen Feb 16 SS'!$A$17:$I$23,9,FALSE))=TRUE,0,VLOOKUP($C62,'Noram Aspen Feb 16 SS'!$A$17:$I$23,9,FALSE))</f>
        <v>0</v>
      </c>
      <c r="M62" s="36">
        <f>IF(ISNA(VLOOKUP($C62,'SS Provincals MSLM Feb 24'!$A$17:$I$58,9,FALSE))=TRUE,0,VLOOKUP($C62,'SS Provincals MSLM Feb 24'!$A$17:$I$58,9,FALSE))</f>
        <v>22</v>
      </c>
      <c r="N62" s="36">
        <f>IF(ISNA(VLOOKUP($C62,'Noram SS COP SUN 26'!$A$17:$I$22,9,FALSE))=TRUE,0,VLOOKUP($C62,'Noram SS COP SUN 26'!$A$17:$I$22,9,FALSE))</f>
        <v>0</v>
      </c>
      <c r="O62" s="36">
        <f>IF(ISNA(VLOOKUP($C62,'Noram HP COP Fri 24'!$A$17:$I$35,9,FALSE))=TRUE,0,VLOOKUP($C62,'Noram HP COP Fri 24'!$A$17:$I$35,9,FALSE))</f>
        <v>0</v>
      </c>
      <c r="P62" s="36">
        <f>IF(ISNA(VLOOKUP($C62,'TT Provincials SS Feb 26'!$A$17:$I$87,9,FALSE))=TRUE,0,VLOOKUP($C62,'TT Provincials SS Feb 26'!$A$17:$I$87,9,FALSE))</f>
        <v>0</v>
      </c>
      <c r="Q62" s="36">
        <f>IF(ISNA(VLOOKUP($C62,'MSLM NORAM MAR 4 SS'!$A$17:$I$45,9,FALSE))=TRUE,0,VLOOKUP($C62,'MSLM NORAM MAR 4 SS'!$A$17:$I$45,9,FALSE))</f>
        <v>0</v>
      </c>
      <c r="R62" s="36">
        <f>IF(ISNA(VLOOKUP($C62,'COT HP Stoneham Mar 17'!$A$17:$I$35,9,FALSE))=TRUE,0,VLOOKUP($C62,'COT HP Stoneham Mar 17'!$A$17:$I$35,9,FALSE))</f>
        <v>0</v>
      </c>
      <c r="S62" s="35">
        <f>IF(ISNA(VLOOKUP($C62,'COT SS MARCH 19'!$A$17:$I$49,9,FALSE))=TRUE,0,VLOOKUP($C62,'COT SS MARCH 19'!$A$17:$I$49,9,FALSE))</f>
        <v>0</v>
      </c>
      <c r="T62" s="35">
        <f>IF(ISNA(VLOOKUP($C62,'StepUp Le Relais'!$A$17:$I$49,9,FALSE))=TRUE,0,VLOOKUP($C62,'StepUp Le Relais'!$A$17:$I$49,9,FALSE))</f>
        <v>0</v>
      </c>
      <c r="U62" s="35">
        <f>IF(ISNA(VLOOKUP($C62,'SS JR NATS WHISTHLER APRIL 7'!$A$17:$I$49,9,FALSE))=TRUE,0,VLOOKUP($C62,'SS JR NATS WHISTHLER APRIL 7'!$A$17:$I$49,9,FALSE))</f>
        <v>0</v>
      </c>
      <c r="V62" s="35">
        <f>IF(ISNA(VLOOKUP($C62,'JR NATS BA WHISTHLER APRIL 8'!$A$17:$I$49,9,FALSE))=TRUE,0,VLOOKUP($C62,'JR NATS BA WHISTHLER APRIL 8'!$A$17:$I$49,9,FALSE))</f>
        <v>0</v>
      </c>
      <c r="W62" s="35">
        <f>IF(ISNA(VLOOKUP($C62,'JR NATS HP WHISTHLER APRIL 9'!$A$17:$I$49,9,FALSE))=TRUE,0,VLOOKUP($C62,'JR NATS HP WHISTHLER APRIL 9'!$A$17:$I$49,9,FALSE))</f>
        <v>0</v>
      </c>
      <c r="X62" s="35"/>
    </row>
    <row r="63" spans="1:24" ht="15" customHeight="1">
      <c r="A63" s="276" t="s">
        <v>100</v>
      </c>
      <c r="B63" s="276" t="s">
        <v>62</v>
      </c>
      <c r="C63" s="287" t="s">
        <v>101</v>
      </c>
      <c r="D63" s="284">
        <f>IF(ISNA(VLOOKUP($C63,'RPA Caclulations'!$C$6:$K$75,3,FALSE))=TRUE,"0",VLOOKUP($C63,'RPA Caclulations'!$C$6:$K$75,3,FALSE))</f>
        <v>56</v>
      </c>
      <c r="E63" s="35" t="str">
        <f>IF(ISNA(VLOOKUP($C63,'COT Yukon Nov 25'!$A$17:$I$37,9,FALSE))=TRUE,"0",VLOOKUP($C63,'COT Yukon Nov 25'!$A$17:$I$37,9,FALSE))</f>
        <v>0</v>
      </c>
      <c r="F63" s="35" t="str">
        <f>IF(ISNA(VLOOKUP($C63,'CDN SS JAN 15'!$A$17:$I$31,9,FALSE))=TRUE,"0",VLOOKUP($C63,'CDN SS JAN 15'!$A$17:$I$31,9,FALSE))</f>
        <v>0</v>
      </c>
      <c r="G63" s="36">
        <f>IF(ISNA(VLOOKUP($C63,'MUSKOKA TT SS JAN 21'!$A$17:$I$32,9,FALSE))=TRUE,0,VLOOKUP($C63,'MUSKOKA TT SS JAN 21'!$A$17:$I$32,9,FALSE))</f>
        <v>0</v>
      </c>
      <c r="H63" s="36">
        <f>IF(ISNA(VLOOKUP($C63,'MUSKOKA TT SS JAN 22'!$A$17:$I$58,9,FALSE))=TRUE,0,VLOOKUP($C63,'MUSKOKA TT SS JAN 22'!$A$17:$I$58,9,FALSE))</f>
        <v>11</v>
      </c>
      <c r="I63" s="36">
        <f>IF(ISNA(VLOOKUP($C63,'COT SS MSLM JAN 28'!$A$17:$I$72,9,FALSE))=TRUE,0,VLOOKUP($C63,'COT SS MSLM JAN 28'!$A$17:$I$72,9,FALSE))</f>
        <v>0</v>
      </c>
      <c r="J63" s="36">
        <f>IF(ISNA(VLOOKUP($C63,'COT HP MSLM JAN 29'!$A$17:$I$74,9,FALSE))=TRUE,0,VLOOKUP($C63,'COT HP MSLM JAN 29'!$A$17:$I$74,9,FALSE))</f>
        <v>0</v>
      </c>
      <c r="K63" s="36">
        <f>IF(ISNA(VLOOKUP($C63,'Noram Aspen Feb 18 BA'!$A$17:$I$17,9,FALSE))=TRUE,0,VLOOKUP($C63,'Noram Aspen Feb 18 BA'!$A$17:$I$17,9,FALSE))</f>
        <v>0</v>
      </c>
      <c r="L63" s="36">
        <f>IF(ISNA(VLOOKUP($C63,'Noram Aspen Feb 16 SS'!$A$17:$I$23,9,FALSE))=TRUE,0,VLOOKUP($C63,'Noram Aspen Feb 16 SS'!$A$17:$I$23,9,FALSE))</f>
        <v>0</v>
      </c>
      <c r="M63" s="36">
        <f>IF(ISNA(VLOOKUP($C63,'SS Provincals MSLM Feb 24'!$A$17:$I$58,9,FALSE))=TRUE,0,VLOOKUP($C63,'SS Provincals MSLM Feb 24'!$A$17:$I$58,9,FALSE))</f>
        <v>0</v>
      </c>
      <c r="N63" s="36">
        <f>IF(ISNA(VLOOKUP($C63,'Noram SS COP SUN 26'!$A$17:$I$22,9,FALSE))=TRUE,0,VLOOKUP($C63,'Noram SS COP SUN 26'!$A$17:$I$22,9,FALSE))</f>
        <v>0</v>
      </c>
      <c r="O63" s="36">
        <f>IF(ISNA(VLOOKUP($C63,'Noram HP COP Fri 24'!$A$17:$I$35,9,FALSE))=TRUE,0,VLOOKUP($C63,'Noram HP COP Fri 24'!$A$17:$I$35,9,FALSE))</f>
        <v>0</v>
      </c>
      <c r="P63" s="36">
        <f>IF(ISNA(VLOOKUP($C63,'TT Provincials SS Feb 26'!$A$17:$I$87,9,FALSE))=TRUE,0,VLOOKUP($C63,'TT Provincials SS Feb 26'!$A$17:$I$87,9,FALSE))</f>
        <v>0</v>
      </c>
      <c r="Q63" s="36">
        <f>IF(ISNA(VLOOKUP($C63,'MSLM NORAM MAR 4 SS'!$A$17:$I$45,9,FALSE))=TRUE,0,VLOOKUP($C63,'MSLM NORAM MAR 4 SS'!$A$17:$I$45,9,FALSE))</f>
        <v>0</v>
      </c>
      <c r="R63" s="36">
        <f>IF(ISNA(VLOOKUP($C63,'COT HP Stoneham Mar 17'!$A$17:$I$35,9,FALSE))=TRUE,0,VLOOKUP($C63,'COT HP Stoneham Mar 17'!$A$17:$I$35,9,FALSE))</f>
        <v>0</v>
      </c>
      <c r="S63" s="35">
        <f>IF(ISNA(VLOOKUP($C63,'COT SS MARCH 19'!$A$17:$I$49,9,FALSE))=TRUE,0,VLOOKUP($C63,'COT SS MARCH 19'!$A$17:$I$49,9,FALSE))</f>
        <v>0</v>
      </c>
      <c r="T63" s="35">
        <f>IF(ISNA(VLOOKUP($C63,'StepUp Le Relais'!$A$17:$I$49,9,FALSE))=TRUE,0,VLOOKUP($C63,'StepUp Le Relais'!$A$17:$I$49,9,FALSE))</f>
        <v>0</v>
      </c>
      <c r="U63" s="35">
        <f>IF(ISNA(VLOOKUP($C63,'SS JR NATS WHISTHLER APRIL 7'!$A$17:$I$49,9,FALSE))=TRUE,0,VLOOKUP($C63,'SS JR NATS WHISTHLER APRIL 7'!$A$17:$I$49,9,FALSE))</f>
        <v>0</v>
      </c>
      <c r="V63" s="35">
        <f>IF(ISNA(VLOOKUP($C63,'JR NATS BA WHISTHLER APRIL 8'!$A$17:$I$49,9,FALSE))=TRUE,0,VLOOKUP($C63,'JR NATS BA WHISTHLER APRIL 8'!$A$17:$I$49,9,FALSE))</f>
        <v>0</v>
      </c>
      <c r="W63" s="35">
        <f>IF(ISNA(VLOOKUP($C63,'JR NATS HP WHISTHLER APRIL 9'!$A$17:$I$49,9,FALSE))=TRUE,0,VLOOKUP($C63,'JR NATS HP WHISTHLER APRIL 9'!$A$17:$I$49,9,FALSE))</f>
        <v>0</v>
      </c>
      <c r="X63" s="35"/>
    </row>
    <row r="64" spans="1:24" ht="15" customHeight="1">
      <c r="A64" s="278" t="s">
        <v>157</v>
      </c>
      <c r="B64" s="278" t="s">
        <v>62</v>
      </c>
      <c r="C64" s="166" t="s">
        <v>161</v>
      </c>
      <c r="D64" s="284">
        <f>IF(ISNA(VLOOKUP($C64,'RPA Caclulations'!$C$6:$K$75,3,FALSE))=TRUE,"0",VLOOKUP($C64,'RPA Caclulations'!$C$6:$K$75,3,FALSE))</f>
        <v>57</v>
      </c>
      <c r="E64" s="35" t="str">
        <f>IF(ISNA(VLOOKUP($C64,'COT Yukon Nov 25'!$A$17:$I$37,9,FALSE))=TRUE,"0",VLOOKUP($C64,'COT Yukon Nov 25'!$A$17:$I$37,9,FALSE))</f>
        <v>0</v>
      </c>
      <c r="F64" s="35" t="str">
        <f>IF(ISNA(VLOOKUP($C64,'CDN SS JAN 15'!$A$17:$I$31,9,FALSE))=TRUE,"0",VLOOKUP($C64,'CDN SS JAN 15'!$A$17:$I$31,9,FALSE))</f>
        <v>0</v>
      </c>
      <c r="G64" s="36">
        <f>IF(ISNA(VLOOKUP($C64,'MUSKOKA TT SS JAN 21'!$A$17:$I$32,9,FALSE))=TRUE,0,VLOOKUP($C64,'MUSKOKA TT SS JAN 21'!$A$17:$I$32,9,FALSE))</f>
        <v>0</v>
      </c>
      <c r="H64" s="36">
        <f>IF(ISNA(VLOOKUP($C64,'MUSKOKA TT SS JAN 22'!$A$17:$I$58,9,FALSE))=TRUE,0,VLOOKUP($C64,'MUSKOKA TT SS JAN 22'!$A$17:$I$58,9,FALSE))</f>
        <v>0</v>
      </c>
      <c r="I64" s="36">
        <f>IF(ISNA(VLOOKUP($C64,'COT SS MSLM JAN 28'!$A$17:$I$72,9,FALSE))=TRUE,0,VLOOKUP($C64,'COT SS MSLM JAN 28'!$A$17:$I$72,9,FALSE))</f>
        <v>0</v>
      </c>
      <c r="J64" s="36">
        <f>IF(ISNA(VLOOKUP($C64,'COT HP MSLM JAN 29'!$A$17:$I$74,9,FALSE))=TRUE,0,VLOOKUP($C64,'COT HP MSLM JAN 29'!$A$17:$I$74,9,FALSE))</f>
        <v>0</v>
      </c>
      <c r="K64" s="36">
        <f>IF(ISNA(VLOOKUP($C64,'Noram Aspen Feb 18 BA'!$A$17:$I$17,9,FALSE))=TRUE,0,VLOOKUP($C64,'Noram Aspen Feb 18 BA'!$A$17:$I$17,9,FALSE))</f>
        <v>0</v>
      </c>
      <c r="L64" s="36">
        <f>IF(ISNA(VLOOKUP($C64,'Noram Aspen Feb 16 SS'!$A$17:$I$23,9,FALSE))=TRUE,0,VLOOKUP($C64,'Noram Aspen Feb 16 SS'!$A$17:$I$23,9,FALSE))</f>
        <v>0</v>
      </c>
      <c r="M64" s="36">
        <f>IF(ISNA(VLOOKUP($C64,'SS Provincals MSLM Feb 24'!$A$17:$I$58,9,FALSE))=TRUE,0,VLOOKUP($C64,'SS Provincals MSLM Feb 24'!$A$17:$I$58,9,FALSE))</f>
        <v>25</v>
      </c>
      <c r="N64" s="36">
        <f>IF(ISNA(VLOOKUP($C64,'Noram SS COP SUN 26'!$A$17:$I$22,9,FALSE))=TRUE,0,VLOOKUP($C64,'Noram SS COP SUN 26'!$A$17:$I$22,9,FALSE))</f>
        <v>0</v>
      </c>
      <c r="O64" s="36">
        <f>IF(ISNA(VLOOKUP($C64,'Noram HP COP Fri 24'!$A$17:$I$35,9,FALSE))=TRUE,0,VLOOKUP($C64,'Noram HP COP Fri 24'!$A$17:$I$35,9,FALSE))</f>
        <v>0</v>
      </c>
      <c r="P64" s="36">
        <f>IF(ISNA(VLOOKUP($C64,'TT Provincials SS Feb 26'!$A$17:$I$87,9,FALSE))=TRUE,0,VLOOKUP($C64,'TT Provincials SS Feb 26'!$A$17:$I$87,9,FALSE))</f>
        <v>0</v>
      </c>
      <c r="Q64" s="36">
        <f>IF(ISNA(VLOOKUP($C64,'MSLM NORAM MAR 4 SS'!$A$17:$I$45,9,FALSE))=TRUE,0,VLOOKUP($C64,'MSLM NORAM MAR 4 SS'!$A$17:$I$45,9,FALSE))</f>
        <v>0</v>
      </c>
      <c r="R64" s="36">
        <f>IF(ISNA(VLOOKUP($C64,'COT HP Stoneham Mar 17'!$A$17:$I$35,9,FALSE))=TRUE,0,VLOOKUP($C64,'COT HP Stoneham Mar 17'!$A$17:$I$35,9,FALSE))</f>
        <v>0</v>
      </c>
      <c r="S64" s="35">
        <f>IF(ISNA(VLOOKUP($C64,'COT SS MARCH 19'!$A$17:$I$49,9,FALSE))=TRUE,0,VLOOKUP($C64,'COT SS MARCH 19'!$A$17:$I$49,9,FALSE))</f>
        <v>0</v>
      </c>
      <c r="T64" s="35">
        <f>IF(ISNA(VLOOKUP($C64,'StepUp Le Relais'!$A$17:$I$49,9,FALSE))=TRUE,0,VLOOKUP($C64,'StepUp Le Relais'!$A$17:$I$49,9,FALSE))</f>
        <v>0</v>
      </c>
      <c r="U64" s="35">
        <f>IF(ISNA(VLOOKUP($C64,'SS JR NATS WHISTHLER APRIL 7'!$A$17:$I$49,9,FALSE))=TRUE,0,VLOOKUP($C64,'SS JR NATS WHISTHLER APRIL 7'!$A$17:$I$49,9,FALSE))</f>
        <v>0</v>
      </c>
      <c r="V64" s="35">
        <f>IF(ISNA(VLOOKUP($C64,'JR NATS BA WHISTHLER APRIL 8'!$A$17:$I$49,9,FALSE))=TRUE,0,VLOOKUP($C64,'JR NATS BA WHISTHLER APRIL 8'!$A$17:$I$49,9,FALSE))</f>
        <v>0</v>
      </c>
      <c r="W64" s="35">
        <f>IF(ISNA(VLOOKUP($C64,'JR NATS HP WHISTHLER APRIL 9'!$A$17:$I$49,9,FALSE))=TRUE,0,VLOOKUP($C64,'JR NATS HP WHISTHLER APRIL 9'!$A$17:$I$49,9,FALSE))</f>
        <v>0</v>
      </c>
      <c r="X64" s="35"/>
    </row>
    <row r="65" spans="1:24" ht="15" customHeight="1">
      <c r="A65" s="276" t="s">
        <v>123</v>
      </c>
      <c r="B65" s="278" t="s">
        <v>71</v>
      </c>
      <c r="C65" s="239" t="s">
        <v>169</v>
      </c>
      <c r="D65" s="284">
        <f>IF(ISNA(VLOOKUP($C65,'RPA Caclulations'!$C$6:$K$75,3,FALSE))=TRUE,"0",VLOOKUP($C65,'RPA Caclulations'!$C$6:$K$75,3,FALSE))</f>
        <v>58</v>
      </c>
      <c r="E65" s="35" t="str">
        <f>IF(ISNA(VLOOKUP($C65,'COT Yukon Nov 25'!$A$17:$I$37,9,FALSE))=TRUE,"0",VLOOKUP($C65,'COT Yukon Nov 25'!$A$17:$I$37,9,FALSE))</f>
        <v>0</v>
      </c>
      <c r="F65" s="35" t="str">
        <f>IF(ISNA(VLOOKUP($C65,'CDN SS JAN 15'!$A$17:$I$31,9,FALSE))=TRUE,"0",VLOOKUP($C65,'CDN SS JAN 15'!$A$17:$I$31,9,FALSE))</f>
        <v>0</v>
      </c>
      <c r="G65" s="36">
        <f>IF(ISNA(VLOOKUP($C65,'MUSKOKA TT SS JAN 21'!$A$17:$I$32,9,FALSE))=TRUE,0,VLOOKUP($C65,'MUSKOKA TT SS JAN 21'!$A$17:$I$32,9,FALSE))</f>
        <v>0</v>
      </c>
      <c r="H65" s="36">
        <f>IF(ISNA(VLOOKUP($C65,'MUSKOKA TT SS JAN 22'!$A$17:$I$58,9,FALSE))=TRUE,0,VLOOKUP($C65,'MUSKOKA TT SS JAN 22'!$A$17:$I$58,9,FALSE))</f>
        <v>0</v>
      </c>
      <c r="I65" s="36">
        <f>IF(ISNA(VLOOKUP($C65,'COT SS MSLM JAN 28'!$A$17:$I$72,9,FALSE))=TRUE,0,VLOOKUP($C65,'COT SS MSLM JAN 28'!$A$17:$I$72,9,FALSE))</f>
        <v>0</v>
      </c>
      <c r="J65" s="36">
        <f>IF(ISNA(VLOOKUP($C65,'COT HP MSLM JAN 29'!$A$17:$I$74,9,FALSE))=TRUE,0,VLOOKUP($C65,'COT HP MSLM JAN 29'!$A$17:$I$74,9,FALSE))</f>
        <v>0</v>
      </c>
      <c r="K65" s="36">
        <f>IF(ISNA(VLOOKUP($C65,'Noram Aspen Feb 18 BA'!$A$17:$I$17,9,FALSE))=TRUE,0,VLOOKUP($C65,'Noram Aspen Feb 18 BA'!$A$17:$I$17,9,FALSE))</f>
        <v>0</v>
      </c>
      <c r="L65" s="36">
        <f>IF(ISNA(VLOOKUP($C65,'Noram Aspen Feb 16 SS'!$A$17:$I$23,9,FALSE))=TRUE,0,VLOOKUP($C65,'Noram Aspen Feb 16 SS'!$A$17:$I$23,9,FALSE))</f>
        <v>0</v>
      </c>
      <c r="M65" s="36">
        <f>IF(ISNA(VLOOKUP($C65,'SS Provincals MSLM Feb 24'!$A$17:$I$58,9,FALSE))=TRUE,0,VLOOKUP($C65,'SS Provincals MSLM Feb 24'!$A$17:$I$58,9,FALSE))</f>
        <v>40</v>
      </c>
      <c r="N65" s="36">
        <f>IF(ISNA(VLOOKUP($C65,'Noram SS COP SUN 26'!$A$17:$I$22,9,FALSE))=TRUE,0,VLOOKUP($C65,'Noram SS COP SUN 26'!$A$17:$I$22,9,FALSE))</f>
        <v>0</v>
      </c>
      <c r="O65" s="36">
        <f>IF(ISNA(VLOOKUP($C65,'Noram HP COP Fri 24'!$A$17:$I$35,9,FALSE))=TRUE,0,VLOOKUP($C65,'Noram HP COP Fri 24'!$A$17:$I$35,9,FALSE))</f>
        <v>0</v>
      </c>
      <c r="P65" s="36">
        <f>IF(ISNA(VLOOKUP($C65,'TT Provincials SS Feb 26'!$A$17:$I$87,9,FALSE))=TRUE,0,VLOOKUP($C65,'TT Provincials SS Feb 26'!$A$17:$I$87,9,FALSE))</f>
        <v>0</v>
      </c>
      <c r="Q65" s="36">
        <f>IF(ISNA(VLOOKUP($C65,'MSLM NORAM MAR 4 SS'!$A$17:$I$45,9,FALSE))=TRUE,0,VLOOKUP($C65,'MSLM NORAM MAR 4 SS'!$A$17:$I$45,9,FALSE))</f>
        <v>0</v>
      </c>
      <c r="R65" s="36">
        <f>IF(ISNA(VLOOKUP($C65,'COT HP Stoneham Mar 17'!$A$17:$I$35,9,FALSE))=TRUE,0,VLOOKUP($C65,'COT HP Stoneham Mar 17'!$A$17:$I$35,9,FALSE))</f>
        <v>0</v>
      </c>
      <c r="S65" s="35">
        <f>IF(ISNA(VLOOKUP($C65,'COT SS MARCH 19'!$A$17:$I$49,9,FALSE))=TRUE,0,VLOOKUP($C65,'COT SS MARCH 19'!$A$17:$I$49,9,FALSE))</f>
        <v>0</v>
      </c>
      <c r="T65" s="35">
        <f>IF(ISNA(VLOOKUP($C65,'StepUp Le Relais'!$A$17:$I$49,9,FALSE))=TRUE,0,VLOOKUP($C65,'StepUp Le Relais'!$A$17:$I$49,9,FALSE))</f>
        <v>0</v>
      </c>
      <c r="U65" s="35">
        <f>IF(ISNA(VLOOKUP($C65,'SS JR NATS WHISTHLER APRIL 7'!$A$17:$I$49,9,FALSE))=TRUE,0,VLOOKUP($C65,'SS JR NATS WHISTHLER APRIL 7'!$A$17:$I$49,9,FALSE))</f>
        <v>0</v>
      </c>
      <c r="V65" s="35">
        <f>IF(ISNA(VLOOKUP($C65,'JR NATS BA WHISTHLER APRIL 8'!$A$17:$I$49,9,FALSE))=TRUE,0,VLOOKUP($C65,'JR NATS BA WHISTHLER APRIL 8'!$A$17:$I$49,9,FALSE))</f>
        <v>0</v>
      </c>
      <c r="W65" s="35">
        <f>IF(ISNA(VLOOKUP($C65,'JR NATS HP WHISTHLER APRIL 9'!$A$17:$I$49,9,FALSE))=TRUE,0,VLOOKUP($C65,'JR NATS HP WHISTHLER APRIL 9'!$A$17:$I$49,9,FALSE))</f>
        <v>0</v>
      </c>
      <c r="X65" s="35"/>
    </row>
    <row r="66" spans="1:24" ht="15" customHeight="1">
      <c r="A66" s="278" t="s">
        <v>94</v>
      </c>
      <c r="B66" s="278" t="s">
        <v>62</v>
      </c>
      <c r="C66" s="170" t="s">
        <v>102</v>
      </c>
      <c r="D66" s="284">
        <f>IF(ISNA(VLOOKUP($C66,'RPA Caclulations'!$C$6:$K$75,3,FALSE))=TRUE,"0",VLOOKUP($C66,'RPA Caclulations'!$C$6:$K$75,3,FALSE))</f>
        <v>59</v>
      </c>
      <c r="E66" s="35" t="str">
        <f>IF(ISNA(VLOOKUP($C66,'COT Yukon Nov 25'!$A$17:$I$37,9,FALSE))=TRUE,"0",VLOOKUP($C66,'COT Yukon Nov 25'!$A$17:$I$37,9,FALSE))</f>
        <v>0</v>
      </c>
      <c r="F66" s="35" t="str">
        <f>IF(ISNA(VLOOKUP($C66,'CDN SS JAN 15'!$A$17:$I$31,9,FALSE))=TRUE,"0",VLOOKUP($C66,'CDN SS JAN 15'!$A$17:$I$31,9,FALSE))</f>
        <v>0</v>
      </c>
      <c r="G66" s="36">
        <f>IF(ISNA(VLOOKUP($C66,'MUSKOKA TT SS JAN 21'!$A$17:$I$32,9,FALSE))=TRUE,0,VLOOKUP($C66,'MUSKOKA TT SS JAN 21'!$A$17:$I$32,9,FALSE))</f>
        <v>0</v>
      </c>
      <c r="H66" s="36">
        <f>IF(ISNA(VLOOKUP($C66,'MUSKOKA TT SS JAN 22'!$A$17:$I$58,9,FALSE))=TRUE,0,VLOOKUP($C66,'MUSKOKA TT SS JAN 22'!$A$17:$I$58,9,FALSE))</f>
        <v>10</v>
      </c>
      <c r="I66" s="36">
        <f>IF(ISNA(VLOOKUP($C66,'COT SS MSLM JAN 28'!$A$17:$I$72,9,FALSE))=TRUE,0,VLOOKUP($C66,'COT SS MSLM JAN 28'!$A$17:$I$72,9,FALSE))</f>
        <v>0</v>
      </c>
      <c r="J66" s="36">
        <f>IF(ISNA(VLOOKUP($C66,'COT HP MSLM JAN 29'!$A$17:$I$74,9,FALSE))=TRUE,0,VLOOKUP($C66,'COT HP MSLM JAN 29'!$A$17:$I$74,9,FALSE))</f>
        <v>0</v>
      </c>
      <c r="K66" s="36">
        <f>IF(ISNA(VLOOKUP($C66,'Noram Aspen Feb 18 BA'!$A$17:$I$17,9,FALSE))=TRUE,0,VLOOKUP($C66,'Noram Aspen Feb 18 BA'!$A$17:$I$17,9,FALSE))</f>
        <v>0</v>
      </c>
      <c r="L66" s="36">
        <f>IF(ISNA(VLOOKUP($C66,'Noram Aspen Feb 16 SS'!$A$17:$I$23,9,FALSE))=TRUE,0,VLOOKUP($C66,'Noram Aspen Feb 16 SS'!$A$17:$I$23,9,FALSE))</f>
        <v>0</v>
      </c>
      <c r="M66" s="36">
        <f>IF(ISNA(VLOOKUP($C66,'SS Provincals MSLM Feb 24'!$A$17:$I$58,9,FALSE))=TRUE,0,VLOOKUP($C66,'SS Provincals MSLM Feb 24'!$A$17:$I$58,9,FALSE))</f>
        <v>0</v>
      </c>
      <c r="N66" s="36">
        <f>IF(ISNA(VLOOKUP($C66,'Noram SS COP SUN 26'!$A$17:$I$22,9,FALSE))=TRUE,0,VLOOKUP($C66,'Noram SS COP SUN 26'!$A$17:$I$22,9,FALSE))</f>
        <v>0</v>
      </c>
      <c r="O66" s="36">
        <f>IF(ISNA(VLOOKUP($C66,'Noram HP COP Fri 24'!$A$17:$I$35,9,FALSE))=TRUE,0,VLOOKUP($C66,'Noram HP COP Fri 24'!$A$17:$I$35,9,FALSE))</f>
        <v>0</v>
      </c>
      <c r="P66" s="36">
        <f>IF(ISNA(VLOOKUP($C66,'TT Provincials SS Feb 26'!$A$17:$I$87,9,FALSE))=TRUE,0,VLOOKUP($C66,'TT Provincials SS Feb 26'!$A$17:$I$87,9,FALSE))</f>
        <v>0</v>
      </c>
      <c r="Q66" s="36">
        <f>IF(ISNA(VLOOKUP($C66,'MSLM NORAM MAR 4 SS'!$A$17:$I$45,9,FALSE))=TRUE,0,VLOOKUP($C66,'MSLM NORAM MAR 4 SS'!$A$17:$I$45,9,FALSE))</f>
        <v>0</v>
      </c>
      <c r="R66" s="36">
        <f>IF(ISNA(VLOOKUP($C66,'COT HP Stoneham Mar 17'!$A$17:$I$35,9,FALSE))=TRUE,0,VLOOKUP($C66,'COT HP Stoneham Mar 17'!$A$17:$I$35,9,FALSE))</f>
        <v>0</v>
      </c>
      <c r="S66" s="35">
        <f>IF(ISNA(VLOOKUP($C66,'COT SS MARCH 19'!$A$17:$I$49,9,FALSE))=TRUE,0,VLOOKUP($C66,'COT SS MARCH 19'!$A$17:$I$49,9,FALSE))</f>
        <v>0</v>
      </c>
      <c r="T66" s="35">
        <f>IF(ISNA(VLOOKUP($C66,'StepUp Le Relais'!$A$17:$I$49,9,FALSE))=TRUE,0,VLOOKUP($C66,'StepUp Le Relais'!$A$17:$I$49,9,FALSE))</f>
        <v>0</v>
      </c>
      <c r="U66" s="35">
        <f>IF(ISNA(VLOOKUP($C66,'SS JR NATS WHISTHLER APRIL 7'!$A$17:$I$49,9,FALSE))=TRUE,0,VLOOKUP($C66,'SS JR NATS WHISTHLER APRIL 7'!$A$17:$I$49,9,FALSE))</f>
        <v>0</v>
      </c>
      <c r="V66" s="35">
        <f>IF(ISNA(VLOOKUP($C66,'JR NATS BA WHISTHLER APRIL 8'!$A$17:$I$49,9,FALSE))=TRUE,0,VLOOKUP($C66,'JR NATS BA WHISTHLER APRIL 8'!$A$17:$I$49,9,FALSE))</f>
        <v>0</v>
      </c>
      <c r="W66" s="35">
        <f>IF(ISNA(VLOOKUP($C66,'JR NATS HP WHISTHLER APRIL 9'!$A$17:$I$49,9,FALSE))=TRUE,0,VLOOKUP($C66,'JR NATS HP WHISTHLER APRIL 9'!$A$17:$I$49,9,FALSE))</f>
        <v>0</v>
      </c>
      <c r="X66" s="35"/>
    </row>
    <row r="67" spans="1:24" ht="15" customHeight="1">
      <c r="A67" s="278" t="s">
        <v>99</v>
      </c>
      <c r="B67" s="278" t="s">
        <v>81</v>
      </c>
      <c r="C67" s="170" t="s">
        <v>132</v>
      </c>
      <c r="D67" s="284">
        <f>IF(ISNA(VLOOKUP($C67,'RPA Caclulations'!$C$6:$K$75,3,FALSE))=TRUE,"0",VLOOKUP($C67,'RPA Caclulations'!$C$6:$K$75,3,FALSE))</f>
        <v>60</v>
      </c>
      <c r="E67" s="35" t="str">
        <f>IF(ISNA(VLOOKUP($C67,'COT Yukon Nov 25'!$A$17:$I$37,9,FALSE))=TRUE,"0",VLOOKUP($C67,'COT Yukon Nov 25'!$A$17:$I$37,9,FALSE))</f>
        <v>0</v>
      </c>
      <c r="F67" s="35" t="str">
        <f>IF(ISNA(VLOOKUP($C67,'CDN SS JAN 15'!$A$17:$I$31,9,FALSE))=TRUE,"0",VLOOKUP($C67,'CDN SS JAN 15'!$A$17:$I$31,9,FALSE))</f>
        <v>0</v>
      </c>
      <c r="G67" s="36">
        <f>IF(ISNA(VLOOKUP($C67,'MUSKOKA TT SS JAN 21'!$A$17:$I$32,9,FALSE))=TRUE,0,VLOOKUP($C67,'MUSKOKA TT SS JAN 21'!$A$17:$I$32,9,FALSE))</f>
        <v>0</v>
      </c>
      <c r="H67" s="36">
        <f>IF(ISNA(VLOOKUP($C67,'MUSKOKA TT SS JAN 22'!$A$17:$I$58,9,FALSE))=TRUE,0,VLOOKUP($C67,'MUSKOKA TT SS JAN 22'!$A$17:$I$58,9,FALSE))</f>
        <v>3</v>
      </c>
      <c r="I67" s="36">
        <f>IF(ISNA(VLOOKUP($C67,'COT SS MSLM JAN 28'!$A$17:$I$72,9,FALSE))=TRUE,0,VLOOKUP($C67,'COT SS MSLM JAN 28'!$A$17:$I$72,9,FALSE))</f>
        <v>0</v>
      </c>
      <c r="J67" s="36">
        <f>IF(ISNA(VLOOKUP($C67,'COT HP MSLM JAN 29'!$A$17:$I$74,9,FALSE))=TRUE,0,VLOOKUP($C67,'COT HP MSLM JAN 29'!$A$17:$I$74,9,FALSE))</f>
        <v>0</v>
      </c>
      <c r="K67" s="36">
        <f>IF(ISNA(VLOOKUP($C67,'Noram Aspen Feb 18 BA'!$A$17:$I$17,9,FALSE))=TRUE,0,VLOOKUP($C67,'Noram Aspen Feb 18 BA'!$A$17:$I$17,9,FALSE))</f>
        <v>0</v>
      </c>
      <c r="L67" s="36">
        <f>IF(ISNA(VLOOKUP($C67,'Noram Aspen Feb 16 SS'!$A$17:$I$23,9,FALSE))=TRUE,0,VLOOKUP($C67,'Noram Aspen Feb 16 SS'!$A$17:$I$23,9,FALSE))</f>
        <v>0</v>
      </c>
      <c r="M67" s="36">
        <f>IF(ISNA(VLOOKUP($C67,'SS Provincals MSLM Feb 24'!$A$17:$I$58,9,FALSE))=TRUE,0,VLOOKUP($C67,'SS Provincals MSLM Feb 24'!$A$17:$I$58,9,FALSE))</f>
        <v>0</v>
      </c>
      <c r="N67" s="36">
        <f>IF(ISNA(VLOOKUP($C67,'Noram SS COP SUN 26'!$A$17:$I$22,9,FALSE))=TRUE,0,VLOOKUP($C67,'Noram SS COP SUN 26'!$A$17:$I$22,9,FALSE))</f>
        <v>0</v>
      </c>
      <c r="O67" s="36">
        <f>IF(ISNA(VLOOKUP($C67,'Noram HP COP Fri 24'!$A$17:$I$35,9,FALSE))=TRUE,0,VLOOKUP($C67,'Noram HP COP Fri 24'!$A$17:$I$35,9,FALSE))</f>
        <v>0</v>
      </c>
      <c r="P67" s="36">
        <f>IF(ISNA(VLOOKUP($C67,'TT Provincials SS Feb 26'!$A$17:$I$87,9,FALSE))=TRUE,0,VLOOKUP($C67,'TT Provincials SS Feb 26'!$A$17:$I$87,9,FALSE))</f>
        <v>0</v>
      </c>
      <c r="Q67" s="36">
        <f>IF(ISNA(VLOOKUP($C67,'MSLM NORAM MAR 4 SS'!$A$17:$I$45,9,FALSE))=TRUE,0,VLOOKUP($C67,'MSLM NORAM MAR 4 SS'!$A$17:$I$45,9,FALSE))</f>
        <v>0</v>
      </c>
      <c r="R67" s="36">
        <f>IF(ISNA(VLOOKUP($C67,'COT HP Stoneham Mar 17'!$A$17:$I$35,9,FALSE))=TRUE,0,VLOOKUP($C67,'COT HP Stoneham Mar 17'!$A$17:$I$35,9,FALSE))</f>
        <v>0</v>
      </c>
      <c r="S67" s="35">
        <f>IF(ISNA(VLOOKUP($C67,'COT SS MARCH 19'!$A$17:$I$49,9,FALSE))=TRUE,0,VLOOKUP($C67,'COT SS MARCH 19'!$A$17:$I$49,9,FALSE))</f>
        <v>0</v>
      </c>
      <c r="T67" s="35">
        <f>IF(ISNA(VLOOKUP($C67,'StepUp Le Relais'!$A$17:$I$49,9,FALSE))=TRUE,0,VLOOKUP($C67,'StepUp Le Relais'!$A$17:$I$49,9,FALSE))</f>
        <v>0</v>
      </c>
      <c r="U67" s="35">
        <f>IF(ISNA(VLOOKUP($C67,'SS JR NATS WHISTHLER APRIL 7'!$A$17:$I$49,9,FALSE))=TRUE,0,VLOOKUP($C67,'SS JR NATS WHISTHLER APRIL 7'!$A$17:$I$49,9,FALSE))</f>
        <v>0</v>
      </c>
      <c r="V67" s="35">
        <f>IF(ISNA(VLOOKUP($C67,'JR NATS BA WHISTHLER APRIL 8'!$A$17:$I$49,9,FALSE))=TRUE,0,VLOOKUP($C67,'JR NATS BA WHISTHLER APRIL 8'!$A$17:$I$49,9,FALSE))</f>
        <v>0</v>
      </c>
      <c r="W67" s="35">
        <f>IF(ISNA(VLOOKUP($C67,'JR NATS HP WHISTHLER APRIL 9'!$A$17:$I$49,9,FALSE))=TRUE,0,VLOOKUP($C67,'JR NATS HP WHISTHLER APRIL 9'!$A$17:$I$49,9,FALSE))</f>
        <v>0</v>
      </c>
      <c r="X67" s="35"/>
    </row>
    <row r="68" spans="1:24" ht="15" customHeight="1">
      <c r="A68" s="278" t="s">
        <v>157</v>
      </c>
      <c r="B68" s="278" t="s">
        <v>80</v>
      </c>
      <c r="C68" s="166" t="s">
        <v>162</v>
      </c>
      <c r="D68" s="284">
        <f>IF(ISNA(VLOOKUP($C68,'RPA Caclulations'!$C$6:$K$75,3,FALSE))=TRUE,"0",VLOOKUP($C68,'RPA Caclulations'!$C$6:$K$75,3,FALSE))</f>
        <v>61</v>
      </c>
      <c r="E68" s="35" t="str">
        <f>IF(ISNA(VLOOKUP($C68,'COT Yukon Nov 25'!$A$17:$I$37,9,FALSE))=TRUE,"0",VLOOKUP($C68,'COT Yukon Nov 25'!$A$17:$I$37,9,FALSE))</f>
        <v>0</v>
      </c>
      <c r="F68" s="35" t="str">
        <f>IF(ISNA(VLOOKUP($C68,'CDN SS JAN 15'!$A$17:$I$31,9,FALSE))=TRUE,"0",VLOOKUP($C68,'CDN SS JAN 15'!$A$17:$I$31,9,FALSE))</f>
        <v>0</v>
      </c>
      <c r="G68" s="36">
        <f>IF(ISNA(VLOOKUP($C68,'MUSKOKA TT SS JAN 21'!$A$17:$I$32,9,FALSE))=TRUE,0,VLOOKUP($C68,'MUSKOKA TT SS JAN 21'!$A$17:$I$32,9,FALSE))</f>
        <v>0</v>
      </c>
      <c r="H68" s="36">
        <f>IF(ISNA(VLOOKUP($C68,'MUSKOKA TT SS JAN 22'!$A$17:$I$58,9,FALSE))=TRUE,0,VLOOKUP($C68,'MUSKOKA TT SS JAN 22'!$A$17:$I$58,9,FALSE))</f>
        <v>0</v>
      </c>
      <c r="I68" s="36">
        <f>IF(ISNA(VLOOKUP($C68,'COT SS MSLM JAN 28'!$A$17:$I$72,9,FALSE))=TRUE,0,VLOOKUP($C68,'COT SS MSLM JAN 28'!$A$17:$I$72,9,FALSE))</f>
        <v>0</v>
      </c>
      <c r="J68" s="36">
        <f>IF(ISNA(VLOOKUP($C68,'COT HP MSLM JAN 29'!$A$17:$I$74,9,FALSE))=TRUE,0,VLOOKUP($C68,'COT HP MSLM JAN 29'!$A$17:$I$74,9,FALSE))</f>
        <v>0</v>
      </c>
      <c r="K68" s="36">
        <f>IF(ISNA(VLOOKUP($C68,'Noram Aspen Feb 18 BA'!$A$17:$I$17,9,FALSE))=TRUE,0,VLOOKUP($C68,'Noram Aspen Feb 18 BA'!$A$17:$I$17,9,FALSE))</f>
        <v>0</v>
      </c>
      <c r="L68" s="36">
        <f>IF(ISNA(VLOOKUP($C68,'Noram Aspen Feb 16 SS'!$A$17:$I$23,9,FALSE))=TRUE,0,VLOOKUP($C68,'Noram Aspen Feb 16 SS'!$A$17:$I$23,9,FALSE))</f>
        <v>0</v>
      </c>
      <c r="M68" s="36">
        <f>IF(ISNA(VLOOKUP($C68,'SS Provincals MSLM Feb 24'!$A$17:$I$58,9,FALSE))=TRUE,0,VLOOKUP($C68,'SS Provincals MSLM Feb 24'!$A$17:$I$58,9,FALSE))</f>
        <v>27</v>
      </c>
      <c r="N68" s="36">
        <f>IF(ISNA(VLOOKUP($C68,'Noram SS COP SUN 26'!$A$17:$I$22,9,FALSE))=TRUE,0,VLOOKUP($C68,'Noram SS COP SUN 26'!$A$17:$I$22,9,FALSE))</f>
        <v>0</v>
      </c>
      <c r="O68" s="36">
        <f>IF(ISNA(VLOOKUP($C68,'Noram HP COP Fri 24'!$A$17:$I$35,9,FALSE))=TRUE,0,VLOOKUP($C68,'Noram HP COP Fri 24'!$A$17:$I$35,9,FALSE))</f>
        <v>0</v>
      </c>
      <c r="P68" s="36" t="str">
        <f>IF(ISNA(VLOOKUP($C68,'TT Provincials SS Feb 26'!$A$17:$I$87,9,FALSE))=TRUE,0,VLOOKUP($C68,'TT Provincials SS Feb 26'!$A$17:$I$87,9,FALSE))</f>
        <v>DNS</v>
      </c>
      <c r="Q68" s="36">
        <f>IF(ISNA(VLOOKUP($C68,'MSLM NORAM MAR 4 SS'!$A$17:$I$45,9,FALSE))=TRUE,0,VLOOKUP($C68,'MSLM NORAM MAR 4 SS'!$A$17:$I$45,9,FALSE))</f>
        <v>0</v>
      </c>
      <c r="R68" s="36">
        <f>IF(ISNA(VLOOKUP($C68,'COT HP Stoneham Mar 17'!$A$17:$I$35,9,FALSE))=TRUE,0,VLOOKUP($C68,'COT HP Stoneham Mar 17'!$A$17:$I$35,9,FALSE))</f>
        <v>0</v>
      </c>
      <c r="S68" s="35">
        <f>IF(ISNA(VLOOKUP($C68,'COT SS MARCH 19'!$A$17:$I$49,9,FALSE))=TRUE,0,VLOOKUP($C68,'COT SS MARCH 19'!$A$17:$I$49,9,FALSE))</f>
        <v>0</v>
      </c>
      <c r="T68" s="35">
        <f>IF(ISNA(VLOOKUP($C68,'StepUp Le Relais'!$A$17:$I$49,9,FALSE))=TRUE,0,VLOOKUP($C68,'StepUp Le Relais'!$A$17:$I$49,9,FALSE))</f>
        <v>0</v>
      </c>
      <c r="U68" s="35">
        <f>IF(ISNA(VLOOKUP($C68,'SS JR NATS WHISTHLER APRIL 7'!$A$17:$I$49,9,FALSE))=TRUE,0,VLOOKUP($C68,'SS JR NATS WHISTHLER APRIL 7'!$A$17:$I$49,9,FALSE))</f>
        <v>0</v>
      </c>
      <c r="V68" s="35">
        <f>IF(ISNA(VLOOKUP($C68,'JR NATS BA WHISTHLER APRIL 8'!$A$17:$I$49,9,FALSE))=TRUE,0,VLOOKUP($C68,'JR NATS BA WHISTHLER APRIL 8'!$A$17:$I$49,9,FALSE))</f>
        <v>0</v>
      </c>
      <c r="W68" s="35">
        <f>IF(ISNA(VLOOKUP($C68,'JR NATS HP WHISTHLER APRIL 9'!$A$17:$I$49,9,FALSE))=TRUE,0,VLOOKUP($C68,'JR NATS HP WHISTHLER APRIL 9'!$A$17:$I$49,9,FALSE))</f>
        <v>0</v>
      </c>
      <c r="X68" s="35"/>
    </row>
    <row r="69" spans="1:24" ht="15" customHeight="1">
      <c r="A69" s="276" t="s">
        <v>94</v>
      </c>
      <c r="B69" s="278" t="s">
        <v>71</v>
      </c>
      <c r="C69" s="170" t="s">
        <v>108</v>
      </c>
      <c r="D69" s="284">
        <f>IF(ISNA(VLOOKUP($C69,'RPA Caclulations'!$C$6:$K$75,3,FALSE))=TRUE,"0",VLOOKUP($C69,'RPA Caclulations'!$C$6:$K$75,3,FALSE))</f>
        <v>62</v>
      </c>
      <c r="E69" s="35" t="str">
        <f>IF(ISNA(VLOOKUP($C69,'COT Yukon Nov 25'!$A$17:$I$37,9,FALSE))=TRUE,"0",VLOOKUP($C69,'COT Yukon Nov 25'!$A$17:$I$37,9,FALSE))</f>
        <v>0</v>
      </c>
      <c r="F69" s="35" t="str">
        <f>IF(ISNA(VLOOKUP($C69,'CDN SS JAN 15'!$A$17:$I$31,9,FALSE))=TRUE,"0",VLOOKUP($C69,'CDN SS JAN 15'!$A$17:$I$31,9,FALSE))</f>
        <v>0</v>
      </c>
      <c r="G69" s="36">
        <f>IF(ISNA(VLOOKUP($C69,'MUSKOKA TT SS JAN 21'!$A$17:$I$32,9,FALSE))=TRUE,0,VLOOKUP($C69,'MUSKOKA TT SS JAN 21'!$A$17:$I$32,9,FALSE))</f>
        <v>0</v>
      </c>
      <c r="H69" s="36" t="str">
        <f>IF(ISNA(VLOOKUP($C69,'MUSKOKA TT SS JAN 22'!$A$17:$I$58,9,FALSE))=TRUE,0,VLOOKUP($C69,'MUSKOKA TT SS JAN 22'!$A$17:$I$58,9,FALSE))</f>
        <v>DNS</v>
      </c>
      <c r="I69" s="36">
        <f>IF(ISNA(VLOOKUP($C69,'COT SS MSLM JAN 28'!$A$17:$I$72,9,FALSE))=TRUE,0,VLOOKUP($C69,'COT SS MSLM JAN 28'!$A$17:$I$72,9,FALSE))</f>
        <v>0</v>
      </c>
      <c r="J69" s="36">
        <f>IF(ISNA(VLOOKUP($C69,'COT HP MSLM JAN 29'!$A$17:$I$74,9,FALSE))=TRUE,0,VLOOKUP($C69,'COT HP MSLM JAN 29'!$A$17:$I$74,9,FALSE))</f>
        <v>0</v>
      </c>
      <c r="K69" s="36">
        <f>IF(ISNA(VLOOKUP($C69,'Noram Aspen Feb 18 BA'!$A$17:$I$17,9,FALSE))=TRUE,0,VLOOKUP($C69,'Noram Aspen Feb 18 BA'!$A$17:$I$17,9,FALSE))</f>
        <v>0</v>
      </c>
      <c r="L69" s="36">
        <f>IF(ISNA(VLOOKUP($C69,'Noram Aspen Feb 16 SS'!$A$17:$I$23,9,FALSE))=TRUE,0,VLOOKUP($C69,'Noram Aspen Feb 16 SS'!$A$17:$I$23,9,FALSE))</f>
        <v>0</v>
      </c>
      <c r="M69" s="36">
        <f>IF(ISNA(VLOOKUP($C69,'SS Provincals MSLM Feb 24'!$A$17:$I$58,9,FALSE))=TRUE,0,VLOOKUP($C69,'SS Provincals MSLM Feb 24'!$A$17:$I$58,9,FALSE))</f>
        <v>29</v>
      </c>
      <c r="N69" s="36">
        <f>IF(ISNA(VLOOKUP($C69,'Noram SS COP SUN 26'!$A$17:$I$22,9,FALSE))=TRUE,0,VLOOKUP($C69,'Noram SS COP SUN 26'!$A$17:$I$22,9,FALSE))</f>
        <v>0</v>
      </c>
      <c r="O69" s="36">
        <f>IF(ISNA(VLOOKUP($C69,'Noram HP COP Fri 24'!$A$17:$I$35,9,FALSE))=TRUE,0,VLOOKUP($C69,'Noram HP COP Fri 24'!$A$17:$I$35,9,FALSE))</f>
        <v>0</v>
      </c>
      <c r="P69" s="36">
        <f>IF(ISNA(VLOOKUP($C69,'TT Provincials SS Feb 26'!$A$17:$I$87,9,FALSE))=TRUE,0,VLOOKUP($C69,'TT Provincials SS Feb 26'!$A$17:$I$87,9,FALSE))</f>
        <v>0</v>
      </c>
      <c r="Q69" s="36">
        <f>IF(ISNA(VLOOKUP($C69,'MSLM NORAM MAR 4 SS'!$A$17:$I$45,9,FALSE))=TRUE,0,VLOOKUP($C69,'MSLM NORAM MAR 4 SS'!$A$17:$I$45,9,FALSE))</f>
        <v>0</v>
      </c>
      <c r="R69" s="36">
        <f>IF(ISNA(VLOOKUP($C69,'COT HP Stoneham Mar 17'!$A$17:$I$35,9,FALSE))=TRUE,0,VLOOKUP($C69,'COT HP Stoneham Mar 17'!$A$17:$I$35,9,FALSE))</f>
        <v>0</v>
      </c>
      <c r="S69" s="35">
        <f>IF(ISNA(VLOOKUP($C69,'COT SS MARCH 19'!$A$17:$I$49,9,FALSE))=TRUE,0,VLOOKUP($C69,'COT SS MARCH 19'!$A$17:$I$49,9,FALSE))</f>
        <v>0</v>
      </c>
      <c r="T69" s="35">
        <f>IF(ISNA(VLOOKUP($C69,'StepUp Le Relais'!$A$17:$I$49,9,FALSE))=TRUE,0,VLOOKUP($C69,'StepUp Le Relais'!$A$17:$I$49,9,FALSE))</f>
        <v>0</v>
      </c>
      <c r="U69" s="35">
        <f>IF(ISNA(VLOOKUP($C69,'SS JR NATS WHISTHLER APRIL 7'!$A$17:$I$49,9,FALSE))=TRUE,0,VLOOKUP($C69,'SS JR NATS WHISTHLER APRIL 7'!$A$17:$I$49,9,FALSE))</f>
        <v>0</v>
      </c>
      <c r="V69" s="35">
        <f>IF(ISNA(VLOOKUP($C69,'JR NATS BA WHISTHLER APRIL 8'!$A$17:$I$49,9,FALSE))=TRUE,0,VLOOKUP($C69,'JR NATS BA WHISTHLER APRIL 8'!$A$17:$I$49,9,FALSE))</f>
        <v>0</v>
      </c>
      <c r="W69" s="35">
        <f>IF(ISNA(VLOOKUP($C69,'JR NATS HP WHISTHLER APRIL 9'!$A$17:$I$49,9,FALSE))=TRUE,0,VLOOKUP($C69,'JR NATS HP WHISTHLER APRIL 9'!$A$17:$I$49,9,FALSE))</f>
        <v>0</v>
      </c>
      <c r="X69" s="35"/>
    </row>
    <row r="70" spans="1:24" ht="15" customHeight="1">
      <c r="A70" s="278" t="s">
        <v>168</v>
      </c>
      <c r="B70" s="276" t="s">
        <v>167</v>
      </c>
      <c r="C70" s="280" t="s">
        <v>166</v>
      </c>
      <c r="D70" s="284">
        <f>IF(ISNA(VLOOKUP($C70,'RPA Caclulations'!$C$6:$K$75,3,FALSE))=TRUE,"0",VLOOKUP($C70,'RPA Caclulations'!$C$6:$K$75,3,FALSE))</f>
        <v>63</v>
      </c>
      <c r="E70" s="35" t="str">
        <f>IF(ISNA(VLOOKUP($C70,'COT Yukon Nov 25'!$A$17:$I$37,9,FALSE))=TRUE,"0",VLOOKUP($C70,'COT Yukon Nov 25'!$A$17:$I$37,9,FALSE))</f>
        <v>0</v>
      </c>
      <c r="F70" s="35" t="str">
        <f>IF(ISNA(VLOOKUP($C70,'CDN SS JAN 15'!$A$17:$I$31,9,FALSE))=TRUE,"0",VLOOKUP($C70,'CDN SS JAN 15'!$A$17:$I$31,9,FALSE))</f>
        <v>0</v>
      </c>
      <c r="G70" s="36">
        <f>IF(ISNA(VLOOKUP($C70,'MUSKOKA TT SS JAN 21'!$A$17:$I$32,9,FALSE))=TRUE,0,VLOOKUP($C70,'MUSKOKA TT SS JAN 21'!$A$17:$I$32,9,FALSE))</f>
        <v>0</v>
      </c>
      <c r="H70" s="36">
        <f>IF(ISNA(VLOOKUP($C70,'MUSKOKA TT SS JAN 22'!$A$17:$I$58,9,FALSE))=TRUE,0,VLOOKUP($C70,'MUSKOKA TT SS JAN 22'!$A$17:$I$58,9,FALSE))</f>
        <v>0</v>
      </c>
      <c r="I70" s="36">
        <f>IF(ISNA(VLOOKUP($C70,'COT SS MSLM JAN 28'!$A$17:$I$72,9,FALSE))=TRUE,0,VLOOKUP($C70,'COT SS MSLM JAN 28'!$A$17:$I$72,9,FALSE))</f>
        <v>0</v>
      </c>
      <c r="J70" s="36">
        <f>IF(ISNA(VLOOKUP($C70,'COT HP MSLM JAN 29'!$A$17:$I$74,9,FALSE))=TRUE,0,VLOOKUP($C70,'COT HP MSLM JAN 29'!$A$17:$I$74,9,FALSE))</f>
        <v>0</v>
      </c>
      <c r="K70" s="36">
        <f>IF(ISNA(VLOOKUP($C70,'Noram Aspen Feb 18 BA'!$A$17:$I$17,9,FALSE))=TRUE,0,VLOOKUP($C70,'Noram Aspen Feb 18 BA'!$A$17:$I$17,9,FALSE))</f>
        <v>0</v>
      </c>
      <c r="L70" s="36">
        <f>IF(ISNA(VLOOKUP($C70,'Noram Aspen Feb 16 SS'!$A$17:$I$23,9,FALSE))=TRUE,0,VLOOKUP($C70,'Noram Aspen Feb 16 SS'!$A$17:$I$23,9,FALSE))</f>
        <v>0</v>
      </c>
      <c r="M70" s="36">
        <f>IF(ISNA(VLOOKUP($C70,'SS Provincals MSLM Feb 24'!$A$17:$I$58,9,FALSE))=TRUE,0,VLOOKUP($C70,'SS Provincals MSLM Feb 24'!$A$17:$I$58,9,FALSE))</f>
        <v>39</v>
      </c>
      <c r="N70" s="36">
        <f>IF(ISNA(VLOOKUP($C70,'Noram SS COP SUN 26'!$A$17:$I$22,9,FALSE))=TRUE,0,VLOOKUP($C70,'Noram SS COP SUN 26'!$A$17:$I$22,9,FALSE))</f>
        <v>0</v>
      </c>
      <c r="O70" s="36">
        <f>IF(ISNA(VLOOKUP($C70,'Noram HP COP Fri 24'!$A$17:$I$35,9,FALSE))=TRUE,0,VLOOKUP($C70,'Noram HP COP Fri 24'!$A$17:$I$35,9,FALSE))</f>
        <v>0</v>
      </c>
      <c r="P70" s="36">
        <f>IF(ISNA(VLOOKUP($C70,'TT Provincials SS Feb 26'!$A$17:$I$87,9,FALSE))=TRUE,0,VLOOKUP($C70,'TT Provincials SS Feb 26'!$A$17:$I$87,9,FALSE))</f>
        <v>0</v>
      </c>
      <c r="Q70" s="36">
        <f>IF(ISNA(VLOOKUP($C70,'MSLM NORAM MAR 4 SS'!$A$17:$I$45,9,FALSE))=TRUE,0,VLOOKUP($C70,'MSLM NORAM MAR 4 SS'!$A$17:$I$45,9,FALSE))</f>
        <v>0</v>
      </c>
      <c r="R70" s="36">
        <f>IF(ISNA(VLOOKUP($C70,'COT HP Stoneham Mar 17'!$A$17:$I$35,9,FALSE))=TRUE,0,VLOOKUP($C70,'COT HP Stoneham Mar 17'!$A$17:$I$35,9,FALSE))</f>
        <v>0</v>
      </c>
      <c r="S70" s="35">
        <f>IF(ISNA(VLOOKUP($C70,'COT SS MARCH 19'!$A$17:$I$49,9,FALSE))=TRUE,0,VLOOKUP($C70,'COT SS MARCH 19'!$A$17:$I$49,9,FALSE))</f>
        <v>0</v>
      </c>
      <c r="T70" s="35">
        <f>IF(ISNA(VLOOKUP($C70,'StepUp Le Relais'!$A$17:$I$49,9,FALSE))=TRUE,0,VLOOKUP($C70,'StepUp Le Relais'!$A$17:$I$49,9,FALSE))</f>
        <v>0</v>
      </c>
      <c r="U70" s="35">
        <f>IF(ISNA(VLOOKUP($C70,'SS JR NATS WHISTHLER APRIL 7'!$A$17:$I$49,9,FALSE))=TRUE,0,VLOOKUP($C70,'SS JR NATS WHISTHLER APRIL 7'!$A$17:$I$49,9,FALSE))</f>
        <v>0</v>
      </c>
      <c r="V70" s="35">
        <f>IF(ISNA(VLOOKUP($C70,'JR NATS BA WHISTHLER APRIL 8'!$A$17:$I$49,9,FALSE))=TRUE,0,VLOOKUP($C70,'JR NATS BA WHISTHLER APRIL 8'!$A$17:$I$49,9,FALSE))</f>
        <v>0</v>
      </c>
      <c r="W70" s="35">
        <f>IF(ISNA(VLOOKUP($C70,'JR NATS HP WHISTHLER APRIL 9'!$A$17:$I$49,9,FALSE))=TRUE,0,VLOOKUP($C70,'JR NATS HP WHISTHLER APRIL 9'!$A$17:$I$49,9,FALSE))</f>
        <v>0</v>
      </c>
      <c r="X70" s="35"/>
    </row>
    <row r="71" spans="1:24" ht="15" customHeight="1">
      <c r="A71" s="288" t="s">
        <v>173</v>
      </c>
      <c r="B71" s="278" t="s">
        <v>80</v>
      </c>
      <c r="C71" s="166" t="s">
        <v>172</v>
      </c>
      <c r="D71" s="284">
        <f>IF(ISNA(VLOOKUP($C71,'RPA Caclulations'!$C$6:$K$75,3,FALSE))=TRUE,"0",VLOOKUP($C71,'RPA Caclulations'!$C$6:$K$75,3,FALSE))</f>
        <v>64</v>
      </c>
      <c r="E71" s="35" t="str">
        <f>IF(ISNA(VLOOKUP($C71,'COT Yukon Nov 25'!$A$17:$I$37,9,FALSE))=TRUE,"0",VLOOKUP($C71,'COT Yukon Nov 25'!$A$17:$I$37,9,FALSE))</f>
        <v>0</v>
      </c>
      <c r="F71" s="35" t="str">
        <f>IF(ISNA(VLOOKUP($C71,'CDN SS JAN 15'!$A$17:$I$31,9,FALSE))=TRUE,"0",VLOOKUP($C71,'CDN SS JAN 15'!$A$17:$I$31,9,FALSE))</f>
        <v>0</v>
      </c>
      <c r="G71" s="36">
        <f>IF(ISNA(VLOOKUP($C71,'MUSKOKA TT SS JAN 21'!$A$17:$I$32,9,FALSE))=TRUE,0,VLOOKUP($C71,'MUSKOKA TT SS JAN 21'!$A$17:$I$32,9,FALSE))</f>
        <v>0</v>
      </c>
      <c r="H71" s="36">
        <f>IF(ISNA(VLOOKUP($C71,'MUSKOKA TT SS JAN 22'!$A$17:$I$58,9,FALSE))=TRUE,0,VLOOKUP($C71,'MUSKOKA TT SS JAN 22'!$A$17:$I$58,9,FALSE))</f>
        <v>0</v>
      </c>
      <c r="I71" s="36">
        <f>IF(ISNA(VLOOKUP($C71,'COT SS MSLM JAN 28'!$A$17:$I$72,9,FALSE))=TRUE,0,VLOOKUP($C71,'COT SS MSLM JAN 28'!$A$17:$I$72,9,FALSE))</f>
        <v>0</v>
      </c>
      <c r="J71" s="36">
        <f>IF(ISNA(VLOOKUP($C71,'COT HP MSLM JAN 29'!$A$17:$I$74,9,FALSE))=TRUE,0,VLOOKUP($C71,'COT HP MSLM JAN 29'!$A$17:$I$74,9,FALSE))</f>
        <v>0</v>
      </c>
      <c r="K71" s="36">
        <f>IF(ISNA(VLOOKUP($C71,'Noram Aspen Feb 18 BA'!$A$17:$I$17,9,FALSE))=TRUE,0,VLOOKUP($C71,'Noram Aspen Feb 18 BA'!$A$17:$I$17,9,FALSE))</f>
        <v>0</v>
      </c>
      <c r="L71" s="36">
        <f>IF(ISNA(VLOOKUP($C71,'Noram Aspen Feb 16 SS'!$A$17:$I$23,9,FALSE))=TRUE,0,VLOOKUP($C71,'Noram Aspen Feb 16 SS'!$A$17:$I$23,9,FALSE))</f>
        <v>0</v>
      </c>
      <c r="M71" s="36">
        <f>IF(ISNA(VLOOKUP($C71,'SS Provincals MSLM Feb 24'!$A$17:$I$58,9,FALSE))=TRUE,0,VLOOKUP($C71,'SS Provincals MSLM Feb 24'!$A$17:$I$58,9,FALSE))</f>
        <v>42</v>
      </c>
      <c r="N71" s="36">
        <f>IF(ISNA(VLOOKUP($C71,'Noram SS COP SUN 26'!$A$17:$I$22,9,FALSE))=TRUE,0,VLOOKUP($C71,'Noram SS COP SUN 26'!$A$17:$I$22,9,FALSE))</f>
        <v>0</v>
      </c>
      <c r="O71" s="36">
        <f>IF(ISNA(VLOOKUP($C71,'Noram HP COP Fri 24'!$A$17:$I$35,9,FALSE))=TRUE,0,VLOOKUP($C71,'Noram HP COP Fri 24'!$A$17:$I$35,9,FALSE))</f>
        <v>0</v>
      </c>
      <c r="P71" s="36">
        <f>IF(ISNA(VLOOKUP($C71,'TT Provincials SS Feb 26'!$A$17:$I$87,9,FALSE))=TRUE,0,VLOOKUP($C71,'TT Provincials SS Feb 26'!$A$17:$I$87,9,FALSE))</f>
        <v>0</v>
      </c>
      <c r="Q71" s="36">
        <f>IF(ISNA(VLOOKUP($C71,'MSLM NORAM MAR 4 SS'!$A$17:$I$45,9,FALSE))=TRUE,0,VLOOKUP($C71,'MSLM NORAM MAR 4 SS'!$A$17:$I$45,9,FALSE))</f>
        <v>0</v>
      </c>
      <c r="R71" s="36">
        <f>IF(ISNA(VLOOKUP($C71,'COT HP Stoneham Mar 17'!$A$17:$I$35,9,FALSE))=TRUE,0,VLOOKUP($C71,'COT HP Stoneham Mar 17'!$A$17:$I$35,9,FALSE))</f>
        <v>0</v>
      </c>
      <c r="S71" s="35">
        <f>IF(ISNA(VLOOKUP($C71,'COT SS MARCH 19'!$A$17:$I$49,9,FALSE))=TRUE,0,VLOOKUP($C71,'COT SS MARCH 19'!$A$17:$I$49,9,FALSE))</f>
        <v>0</v>
      </c>
      <c r="T71" s="35">
        <f>IF(ISNA(VLOOKUP($C71,'StepUp Le Relais'!$A$17:$I$49,9,FALSE))=TRUE,0,VLOOKUP($C71,'StepUp Le Relais'!$A$17:$I$49,9,FALSE))</f>
        <v>0</v>
      </c>
      <c r="U71" s="35">
        <f>IF(ISNA(VLOOKUP($C71,'SS JR NATS WHISTHLER APRIL 7'!$A$17:$I$49,9,FALSE))=TRUE,0,VLOOKUP($C71,'SS JR NATS WHISTHLER APRIL 7'!$A$17:$I$49,9,FALSE))</f>
        <v>0</v>
      </c>
      <c r="V71" s="35">
        <f>IF(ISNA(VLOOKUP($C71,'JR NATS BA WHISTHLER APRIL 8'!$A$17:$I$49,9,FALSE))=TRUE,0,VLOOKUP($C71,'JR NATS BA WHISTHLER APRIL 8'!$A$17:$I$49,9,FALSE))</f>
        <v>0</v>
      </c>
      <c r="W71" s="35">
        <f>IF(ISNA(VLOOKUP($C71,'JR NATS HP WHISTHLER APRIL 9'!$A$17:$I$49,9,FALSE))=TRUE,0,VLOOKUP($C71,'JR NATS HP WHISTHLER APRIL 9'!$A$17:$I$49,9,FALSE))</f>
        <v>0</v>
      </c>
      <c r="X71" s="35"/>
    </row>
    <row r="72" spans="1:24" ht="15" customHeight="1">
      <c r="A72" s="278" t="s">
        <v>60</v>
      </c>
      <c r="B72" s="278" t="s">
        <v>69</v>
      </c>
      <c r="C72" s="279" t="s">
        <v>56</v>
      </c>
      <c r="D72" s="284">
        <f>IF(ISNA(VLOOKUP($C72,'RPA Caclulations'!$C$6:$K$75,3,FALSE))=TRUE,"0",VLOOKUP($C72,'RPA Caclulations'!$C$6:$K$75,3,FALSE))</f>
        <v>65</v>
      </c>
      <c r="E72" s="35">
        <f>IF(ISNA(VLOOKUP($C72,'COT Yukon Nov 25'!$A$17:$I$37,9,FALSE))=TRUE,"0",VLOOKUP($C72,'COT Yukon Nov 25'!$A$17:$I$37,9,FALSE))</f>
        <v>64</v>
      </c>
      <c r="F72" s="35" t="str">
        <f>IF(ISNA(VLOOKUP($C72,'CDN SS JAN 15'!$A$17:$I$31,9,FALSE))=TRUE,"0",VLOOKUP($C72,'CDN SS JAN 15'!$A$17:$I$31,9,FALSE))</f>
        <v>0</v>
      </c>
      <c r="G72" s="36">
        <f>IF(ISNA(VLOOKUP($C72,'MUSKOKA TT SS JAN 21'!$A$17:$I$32,9,FALSE))=TRUE,0,VLOOKUP($C72,'MUSKOKA TT SS JAN 21'!$A$17:$I$32,9,FALSE))</f>
        <v>0</v>
      </c>
      <c r="H72" s="36">
        <f>IF(ISNA(VLOOKUP($C72,'MUSKOKA TT SS JAN 22'!$A$17:$I$58,9,FALSE))=TRUE,0,VLOOKUP($C72,'MUSKOKA TT SS JAN 22'!$A$17:$I$58,9,FALSE))</f>
        <v>0</v>
      </c>
      <c r="I72" s="36">
        <f>IF(ISNA(VLOOKUP($C72,'COT SS MSLM JAN 28'!$A$17:$I$72,9,FALSE))=TRUE,0,VLOOKUP($C72,'COT SS MSLM JAN 28'!$A$17:$I$72,9,FALSE))</f>
        <v>0</v>
      </c>
      <c r="J72" s="36">
        <f>IF(ISNA(VLOOKUP($C72,'COT HP MSLM JAN 29'!$A$17:$I$74,9,FALSE))=TRUE,0,VLOOKUP($C72,'COT HP MSLM JAN 29'!$A$17:$I$74,9,FALSE))</f>
        <v>0</v>
      </c>
      <c r="K72" s="36">
        <f>IF(ISNA(VLOOKUP($C72,'Noram Aspen Feb 18 BA'!$A$17:$I$17,9,FALSE))=TRUE,0,VLOOKUP($C72,'Noram Aspen Feb 18 BA'!$A$17:$I$17,9,FALSE))</f>
        <v>0</v>
      </c>
      <c r="L72" s="36">
        <f>IF(ISNA(VLOOKUP($C72,'Noram Aspen Feb 16 SS'!$A$17:$I$23,9,FALSE))=TRUE,0,VLOOKUP($C72,'Noram Aspen Feb 16 SS'!$A$17:$I$23,9,FALSE))</f>
        <v>0</v>
      </c>
      <c r="M72" s="36">
        <f>IF(ISNA(VLOOKUP($C72,'SS Provincals MSLM Feb 24'!$A$17:$I$58,9,FALSE))=TRUE,0,VLOOKUP($C72,'SS Provincals MSLM Feb 24'!$A$17:$I$58,9,FALSE))</f>
        <v>0</v>
      </c>
      <c r="N72" s="36">
        <f>IF(ISNA(VLOOKUP($C72,'Noram SS COP SUN 26'!$A$17:$I$22,9,FALSE))=TRUE,0,VLOOKUP($C72,'Noram SS COP SUN 26'!$A$17:$I$22,9,FALSE))</f>
        <v>0</v>
      </c>
      <c r="O72" s="36">
        <f>IF(ISNA(VLOOKUP($C72,'Noram HP COP Fri 24'!$A$17:$I$35,9,FALSE))=TRUE,0,VLOOKUP($C72,'Noram HP COP Fri 24'!$A$17:$I$35,9,FALSE))</f>
        <v>0</v>
      </c>
      <c r="P72" s="36">
        <f>IF(ISNA(VLOOKUP($C72,'TT Provincials SS Feb 26'!$A$17:$I$87,9,FALSE))=TRUE,0,VLOOKUP($C72,'TT Provincials SS Feb 26'!$A$17:$I$87,9,FALSE))</f>
        <v>0</v>
      </c>
      <c r="Q72" s="36">
        <f>IF(ISNA(VLOOKUP($C72,'MSLM NORAM MAR 4 SS'!$A$17:$I$45,9,FALSE))=TRUE,0,VLOOKUP($C72,'MSLM NORAM MAR 4 SS'!$A$17:$I$45,9,FALSE))</f>
        <v>0</v>
      </c>
      <c r="R72" s="36">
        <f>IF(ISNA(VLOOKUP($C72,'COT HP Stoneham Mar 17'!$A$17:$I$35,9,FALSE))=TRUE,0,VLOOKUP($C72,'COT HP Stoneham Mar 17'!$A$17:$I$35,9,FALSE))</f>
        <v>0</v>
      </c>
      <c r="S72" s="35">
        <f>IF(ISNA(VLOOKUP($C72,'COT SS MARCH 19'!$A$17:$I$49,9,FALSE))=TRUE,0,VLOOKUP($C72,'COT SS MARCH 19'!$A$17:$I$49,9,FALSE))</f>
        <v>0</v>
      </c>
      <c r="T72" s="35">
        <f>IF(ISNA(VLOOKUP($C72,'StepUp Le Relais'!$A$17:$I$49,9,FALSE))=TRUE,0,VLOOKUP($C72,'StepUp Le Relais'!$A$17:$I$49,9,FALSE))</f>
        <v>0</v>
      </c>
      <c r="U72" s="35">
        <f>IF(ISNA(VLOOKUP($C72,'SS JR NATS WHISTHLER APRIL 7'!$A$17:$I$49,9,FALSE))=TRUE,0,VLOOKUP($C72,'SS JR NATS WHISTHLER APRIL 7'!$A$17:$I$49,9,FALSE))</f>
        <v>0</v>
      </c>
      <c r="V72" s="35">
        <f>IF(ISNA(VLOOKUP($C72,'JR NATS BA WHISTHLER APRIL 8'!$A$17:$I$49,9,FALSE))=TRUE,0,VLOOKUP($C72,'JR NATS BA WHISTHLER APRIL 8'!$A$17:$I$49,9,FALSE))</f>
        <v>0</v>
      </c>
      <c r="W72" s="35">
        <f>IF(ISNA(VLOOKUP($C72,'JR NATS HP WHISTHLER APRIL 9'!$A$17:$I$49,9,FALSE))=TRUE,0,VLOOKUP($C72,'JR NATS HP WHISTHLER APRIL 9'!$A$17:$I$49,9,FALSE))</f>
        <v>0</v>
      </c>
      <c r="X72" s="35"/>
    </row>
    <row r="73" spans="1:24" ht="15" customHeight="1">
      <c r="A73" s="276" t="s">
        <v>123</v>
      </c>
      <c r="B73" s="276" t="s">
        <v>80</v>
      </c>
      <c r="C73" s="279" t="s">
        <v>127</v>
      </c>
      <c r="D73" s="284">
        <f>IF(ISNA(VLOOKUP($C73,'RPA Caclulations'!$C$6:$K$75,3,FALSE))=TRUE,"0",VLOOKUP($C73,'RPA Caclulations'!$C$6:$K$75,3,FALSE))</f>
        <v>66</v>
      </c>
      <c r="E73" s="35" t="str">
        <f>IF(ISNA(VLOOKUP($C73,'COT Yukon Nov 25'!$A$17:$I$37,9,FALSE))=TRUE,"0",VLOOKUP($C73,'COT Yukon Nov 25'!$A$17:$I$37,9,FALSE))</f>
        <v>0</v>
      </c>
      <c r="F73" s="35" t="str">
        <f>IF(ISNA(VLOOKUP($C73,'CDN SS JAN 15'!$A$17:$I$31,9,FALSE))=TRUE,"0",VLOOKUP($C73,'CDN SS JAN 15'!$A$17:$I$31,9,FALSE))</f>
        <v>0</v>
      </c>
      <c r="G73" s="36">
        <f>IF(ISNA(VLOOKUP($C73,'MUSKOKA TT SS JAN 21'!$A$17:$I$32,9,FALSE))=TRUE,0,VLOOKUP($C73,'MUSKOKA TT SS JAN 21'!$A$17:$I$32,9,FALSE))</f>
        <v>0</v>
      </c>
      <c r="H73" s="36" t="str">
        <f>IF(ISNA(VLOOKUP($C73,'MUSKOKA TT SS JAN 22'!$A$17:$I$58,9,FALSE))=TRUE,0,VLOOKUP($C73,'MUSKOKA TT SS JAN 22'!$A$17:$I$58,9,FALSE))</f>
        <v>DNS</v>
      </c>
      <c r="I73" s="36">
        <f>IF(ISNA(VLOOKUP($C73,'COT SS MSLM JAN 28'!$A$17:$I$68,9,FALSE))=TRUE,0,VLOOKUP($C73,'COT SS MSLM JAN 28'!$A$17:$I$68,9,FALSE))</f>
        <v>0</v>
      </c>
      <c r="J73" s="36">
        <f>IF(ISNA(VLOOKUP($C73,'COT HP MSLM JAN 29'!$A$17:$I$74,9,FALSE))=TRUE,0,VLOOKUP($C73,'COT HP MSLM JAN 29'!$A$17:$I$74,9,FALSE))</f>
        <v>0</v>
      </c>
      <c r="K73" s="36">
        <f>IF(ISNA(VLOOKUP($C73,'Noram Aspen Feb 18 BA'!$A$17:$I$17,9,FALSE))=TRUE,0,VLOOKUP($C73,'Noram Aspen Feb 18 BA'!$A$17:$I$17,9,FALSE))</f>
        <v>0</v>
      </c>
      <c r="L73" s="36">
        <f>IF(ISNA(VLOOKUP($C73,'Noram Aspen Feb 16 SS'!$A$17:$I$23,9,FALSE))=TRUE,0,VLOOKUP($C73,'Noram Aspen Feb 16 SS'!$A$17:$I$23,9,FALSE))</f>
        <v>0</v>
      </c>
      <c r="M73" s="36">
        <f>IF(ISNA(VLOOKUP($C73,'SS Provincals MSLM Feb 24'!$A$17:$I$58,9,FALSE))=TRUE,0,VLOOKUP($C73,'SS Provincals MSLM Feb 24'!$A$17:$I$58,9,FALSE))</f>
        <v>0</v>
      </c>
      <c r="N73" s="36">
        <f>IF(ISNA(VLOOKUP($C73,'Noram SS COP SUN 26'!$A$17:$I$22,9,FALSE))=TRUE,0,VLOOKUP($C73,'Noram SS COP SUN 26'!$A$17:$I$22,9,FALSE))</f>
        <v>0</v>
      </c>
      <c r="O73" s="36">
        <f>IF(ISNA(VLOOKUP($C73,'Noram HP COP Fri 24'!$A$17:$I$35,9,FALSE))=TRUE,0,VLOOKUP($C73,'Noram HP COP Fri 24'!$A$17:$I$35,9,FALSE))</f>
        <v>0</v>
      </c>
      <c r="P73" s="36">
        <f>IF(ISNA(VLOOKUP($C73,'TT Provincials SS Feb 26'!$A$17:$I$87,9,FALSE))=TRUE,0,VLOOKUP($C73,'TT Provincials SS Feb 26'!$A$17:$I$87,9,FALSE))</f>
        <v>0</v>
      </c>
      <c r="Q73" s="36">
        <f>IF(ISNA(VLOOKUP($C73,'MSLM NORAM MAR 4 SS'!$A$17:$I$45,9,FALSE))=TRUE,0,VLOOKUP($C73,'MSLM NORAM MAR 4 SS'!$A$17:$I$45,9,FALSE))</f>
        <v>0</v>
      </c>
      <c r="R73" s="36">
        <f>IF(ISNA(VLOOKUP($C73,'COT HP Stoneham Mar 17'!$A$17:$I$35,9,FALSE))=TRUE,0,VLOOKUP($C73,'COT HP Stoneham Mar 17'!$A$17:$I$35,9,FALSE))</f>
        <v>0</v>
      </c>
      <c r="S73" s="35">
        <f>IF(ISNA(VLOOKUP($C73,'COT SS MARCH 19'!$A$17:$I$49,9,FALSE))=TRUE,0,VLOOKUP($C73,'COT SS MARCH 19'!$A$17:$I$49,9,FALSE))</f>
        <v>0</v>
      </c>
      <c r="T73" s="35">
        <f>IF(ISNA(VLOOKUP($C73,'StepUp Le Relais'!$A$17:$I$49,9,FALSE))=TRUE,0,VLOOKUP($C73,'StepUp Le Relais'!$A$17:$I$49,9,FALSE))</f>
        <v>0</v>
      </c>
      <c r="U73" s="35">
        <f>IF(ISNA(VLOOKUP($C73,'SS JR NATS WHISTHLER APRIL 7'!$A$17:$I$49,9,FALSE))=TRUE,0,VLOOKUP($C73,'SS JR NATS WHISTHLER APRIL 7'!$A$17:$I$49,9,FALSE))</f>
        <v>0</v>
      </c>
      <c r="V73" s="35">
        <f>IF(ISNA(VLOOKUP($C73,'JR NATS BA WHISTHLER APRIL 8'!$A$17:$I$49,9,FALSE))=TRUE,0,VLOOKUP($C73,'JR NATS BA WHISTHLER APRIL 8'!$A$17:$I$49,9,FALSE))</f>
        <v>0</v>
      </c>
      <c r="W73" s="35">
        <f>IF(ISNA(VLOOKUP($C73,'JR NATS HP WHISTHLER APRIL 9'!$A$17:$I$49,9,FALSE))=TRUE,0,VLOOKUP($C73,'JR NATS HP WHISTHLER APRIL 9'!$A$17:$I$49,9,FALSE))</f>
        <v>0</v>
      </c>
      <c r="X73" s="35"/>
    </row>
    <row r="74" spans="1:24">
      <c r="A74" s="278" t="s">
        <v>121</v>
      </c>
      <c r="B74" s="276" t="s">
        <v>80</v>
      </c>
      <c r="C74" s="206" t="s">
        <v>122</v>
      </c>
      <c r="D74" s="284">
        <f>IF(ISNA(VLOOKUP($C74,'RPA Caclulations'!$C$6:$K$75,3,FALSE))=TRUE,"0",VLOOKUP($C74,'RPA Caclulations'!$C$6:$K$75,3,FALSE))</f>
        <v>67</v>
      </c>
      <c r="E74" s="35" t="str">
        <f>IF(ISNA(VLOOKUP($C74,'COT Yukon Nov 25'!$A$17:$I$37,9,FALSE))=TRUE,"0",VLOOKUP($C74,'COT Yukon Nov 25'!$A$17:$I$37,9,FALSE))</f>
        <v>0</v>
      </c>
      <c r="F74" s="35" t="str">
        <f>IF(ISNA(VLOOKUP($C74,'CDN SS JAN 15'!$A$17:$I$31,9,FALSE))=TRUE,"0",VLOOKUP($C74,'CDN SS JAN 15'!$A$17:$I$31,9,FALSE))</f>
        <v>0</v>
      </c>
      <c r="G74" s="36">
        <f>IF(ISNA(VLOOKUP($C74,'MUSKOKA TT SS JAN 21'!$A$17:$I$32,9,FALSE))=TRUE,0,VLOOKUP($C74,'MUSKOKA TT SS JAN 21'!$A$17:$I$32,9,FALSE))</f>
        <v>0</v>
      </c>
      <c r="H74" s="36" t="str">
        <f>IF(ISNA(VLOOKUP($C74,'MUSKOKA TT SS JAN 22'!$A$17:$I$58,9,FALSE))=TRUE,0,VLOOKUP($C74,'MUSKOKA TT SS JAN 22'!$A$17:$I$58,9,FALSE))</f>
        <v>DNS</v>
      </c>
      <c r="I74" s="36">
        <f>IF(ISNA(VLOOKUP($C74,'COT SS MSLM JAN 28'!$A$17:$I$68,9,FALSE))=TRUE,0,VLOOKUP($C74,'COT SS MSLM JAN 28'!$A$17:$I$68,9,FALSE))</f>
        <v>0</v>
      </c>
      <c r="J74" s="36">
        <f>IF(ISNA(VLOOKUP($C74,'COT HP MSLM JAN 29'!$A$17:$I$74,9,FALSE))=TRUE,0,VLOOKUP($C74,'COT HP MSLM JAN 29'!$A$17:$I$74,9,FALSE))</f>
        <v>0</v>
      </c>
      <c r="K74" s="36">
        <f>IF(ISNA(VLOOKUP($C74,'Noram Aspen Feb 18 BA'!$A$17:$I$17,9,FALSE))=TRUE,0,VLOOKUP($C74,'Noram Aspen Feb 18 BA'!$A$17:$I$17,9,FALSE))</f>
        <v>0</v>
      </c>
      <c r="L74" s="36">
        <f>IF(ISNA(VLOOKUP($C74,'Noram Aspen Feb 16 SS'!$A$17:$I$23,9,FALSE))=TRUE,0,VLOOKUP($C74,'Noram Aspen Feb 16 SS'!$A$17:$I$23,9,FALSE))</f>
        <v>0</v>
      </c>
      <c r="M74" s="36">
        <f>IF(ISNA(VLOOKUP($C74,'SS Provincals MSLM Feb 24'!$A$17:$I$58,9,FALSE))=TRUE,0,VLOOKUP($C74,'SS Provincals MSLM Feb 24'!$A$17:$I$58,9,FALSE))</f>
        <v>0</v>
      </c>
      <c r="N74" s="36">
        <f>IF(ISNA(VLOOKUP($C74,'Noram SS COP SUN 26'!$A$17:$I$22,9,FALSE))=TRUE,0,VLOOKUP($C74,'Noram SS COP SUN 26'!$A$17:$I$22,9,FALSE))</f>
        <v>0</v>
      </c>
      <c r="O74" s="36">
        <f>IF(ISNA(VLOOKUP($C74,'Noram HP COP Fri 24'!$A$17:$I$35,9,FALSE))=TRUE,0,VLOOKUP($C74,'Noram HP COP Fri 24'!$A$17:$I$35,9,FALSE))</f>
        <v>0</v>
      </c>
      <c r="P74" s="36">
        <f>IF(ISNA(VLOOKUP($C74,'TT Provincials SS Feb 26'!$A$17:$I$87,9,FALSE))=TRUE,0,VLOOKUP($C74,'TT Provincials SS Feb 26'!$A$17:$I$87,9,FALSE))</f>
        <v>0</v>
      </c>
      <c r="Q74" s="36">
        <f>IF(ISNA(VLOOKUP($C74,'MSLM NORAM MAR 4 SS'!$A$17:$I$45,9,FALSE))=TRUE,0,VLOOKUP($C74,'MSLM NORAM MAR 4 SS'!$A$17:$I$45,9,FALSE))</f>
        <v>0</v>
      </c>
      <c r="R74" s="36">
        <f>IF(ISNA(VLOOKUP($C74,'COT HP Stoneham Mar 17'!$A$17:$I$35,9,FALSE))=TRUE,0,VLOOKUP($C74,'COT HP Stoneham Mar 17'!$A$17:$I$35,9,FALSE))</f>
        <v>0</v>
      </c>
      <c r="S74" s="35">
        <f>IF(ISNA(VLOOKUP($C74,'COT SS MARCH 19'!$A$17:$I$49,9,FALSE))=TRUE,0,VLOOKUP($C74,'COT SS MARCH 19'!$A$17:$I$49,9,FALSE))</f>
        <v>0</v>
      </c>
      <c r="T74" s="35">
        <f>IF(ISNA(VLOOKUP($C74,'StepUp Le Relais'!$A$17:$I$49,9,FALSE))=TRUE,0,VLOOKUP($C74,'StepUp Le Relais'!$A$17:$I$49,9,FALSE))</f>
        <v>0</v>
      </c>
      <c r="U74" s="35">
        <f>IF(ISNA(VLOOKUP($C74,'SS JR NATS WHISTHLER APRIL 7'!$A$17:$I$49,9,FALSE))=TRUE,0,VLOOKUP($C74,'SS JR NATS WHISTHLER APRIL 7'!$A$17:$I$49,9,FALSE))</f>
        <v>0</v>
      </c>
      <c r="V74" s="35">
        <f>IF(ISNA(VLOOKUP($C74,'JR NATS BA WHISTHLER APRIL 8'!$A$17:$I$49,9,FALSE))=TRUE,0,VLOOKUP($C74,'JR NATS BA WHISTHLER APRIL 8'!$A$17:$I$49,9,FALSE))</f>
        <v>0</v>
      </c>
      <c r="W74" s="35">
        <f>IF(ISNA(VLOOKUP($C74,'JR NATS HP WHISTHLER APRIL 9'!$A$17:$I$49,9,FALSE))=TRUE,0,VLOOKUP($C74,'JR NATS HP WHISTHLER APRIL 9'!$A$17:$I$49,9,FALSE))</f>
        <v>0</v>
      </c>
      <c r="X74" s="35"/>
    </row>
    <row r="75" spans="1:24">
      <c r="A75" s="288" t="s">
        <v>60</v>
      </c>
      <c r="B75" s="278" t="s">
        <v>69</v>
      </c>
      <c r="C75" s="206" t="s">
        <v>66</v>
      </c>
      <c r="D75" s="284">
        <f>IF(ISNA(VLOOKUP($C75,'RPA Caclulations'!$C$6:$K$75,3,FALSE))=TRUE,"0",VLOOKUP($C75,'RPA Caclulations'!$C$6:$K$75,3,FALSE))</f>
        <v>68</v>
      </c>
      <c r="E75" s="35" t="str">
        <f>IF(ISNA(VLOOKUP($C75,'COT Yukon Nov 25'!$A$17:$I$37,9,FALSE))=TRUE,"0",VLOOKUP($C75,'COT Yukon Nov 25'!$A$17:$I$37,9,FALSE))</f>
        <v>DNS</v>
      </c>
      <c r="F75" s="35" t="str">
        <f>IF(ISNA(VLOOKUP($C75,'CDN SS JAN 15'!$A$17:$I$31,9,FALSE))=TRUE,"0",VLOOKUP($C75,'CDN SS JAN 15'!$A$17:$I$31,9,FALSE))</f>
        <v>0</v>
      </c>
      <c r="G75" s="36">
        <f>IF(ISNA(VLOOKUP($C75,'MUSKOKA TT SS JAN 21'!$A$17:$I$32,9,FALSE))=TRUE,0,VLOOKUP($C75,'MUSKOKA TT SS JAN 21'!$A$17:$I$32,9,FALSE))</f>
        <v>0</v>
      </c>
      <c r="H75" s="36">
        <f>IF(ISNA(VLOOKUP($C75,'MUSKOKA TT SS JAN 22'!$A$17:$I$58,9,FALSE))=TRUE,0,VLOOKUP($C75,'MUSKOKA TT SS JAN 22'!$A$17:$I$58,9,FALSE))</f>
        <v>0</v>
      </c>
      <c r="I75" s="36">
        <f>IF(ISNA(VLOOKUP($C75,'COT SS MSLM JAN 28'!$A$17:$I$68,9,FALSE))=TRUE,0,VLOOKUP($C75,'COT SS MSLM JAN 28'!$A$17:$I$68,9,FALSE))</f>
        <v>0</v>
      </c>
      <c r="J75" s="36">
        <f>IF(ISNA(VLOOKUP($C75,'COT HP MSLM JAN 29'!$A$17:$I$74,9,FALSE))=TRUE,0,VLOOKUP($C75,'COT HP MSLM JAN 29'!$A$17:$I$74,9,FALSE))</f>
        <v>0</v>
      </c>
      <c r="K75" s="36">
        <f>IF(ISNA(VLOOKUP($C75,'Noram Aspen Feb 18 BA'!$A$17:$I$17,9,FALSE))=TRUE,0,VLOOKUP($C75,'Noram Aspen Feb 18 BA'!$A$17:$I$17,9,FALSE))</f>
        <v>0</v>
      </c>
      <c r="L75" s="36">
        <f>IF(ISNA(VLOOKUP($C75,'Noram Aspen Feb 16 SS'!$A$17:$I$23,9,FALSE))=TRUE,0,VLOOKUP($C75,'Noram Aspen Feb 16 SS'!$A$17:$I$23,9,FALSE))</f>
        <v>0</v>
      </c>
      <c r="M75" s="36">
        <f>IF(ISNA(VLOOKUP($C75,'SS Provincals MSLM Feb 24'!$A$17:$I$58,9,FALSE))=TRUE,0,VLOOKUP($C75,'SS Provincals MSLM Feb 24'!$A$17:$I$58,9,FALSE))</f>
        <v>0</v>
      </c>
      <c r="N75" s="36">
        <f>IF(ISNA(VLOOKUP($C75,'Noram SS COP SUN 26'!$A$17:$I$22,9,FALSE))=TRUE,0,VLOOKUP($C75,'Noram SS COP SUN 26'!$A$17:$I$22,9,FALSE))</f>
        <v>0</v>
      </c>
      <c r="O75" s="36">
        <f>IF(ISNA(VLOOKUP($C75,'Noram HP COP Fri 24'!$A$17:$I$35,9,FALSE))=TRUE,0,VLOOKUP($C75,'Noram HP COP Fri 24'!$A$17:$I$35,9,FALSE))</f>
        <v>0</v>
      </c>
      <c r="P75" s="36">
        <f>IF(ISNA(VLOOKUP($C75,'TT Provincials SS Feb 26'!$A$17:$I$87,9,FALSE))=TRUE,0,VLOOKUP($C75,'TT Provincials SS Feb 26'!$A$17:$I$87,9,FALSE))</f>
        <v>0</v>
      </c>
      <c r="Q75" s="36">
        <f>IF(ISNA(VLOOKUP($C75,'MSLM NORAM MAR 4 SS'!$A$17:$I$45,9,FALSE))=TRUE,0,VLOOKUP($C75,'MSLM NORAM MAR 4 SS'!$A$17:$I$45,9,FALSE))</f>
        <v>0</v>
      </c>
      <c r="R75" s="36">
        <f>IF(ISNA(VLOOKUP($C75,'COT HP Stoneham Mar 17'!$A$17:$I$35,9,FALSE))=TRUE,0,VLOOKUP($C75,'COT HP Stoneham Mar 17'!$A$17:$I$35,9,FALSE))</f>
        <v>0</v>
      </c>
      <c r="S75" s="35">
        <f>IF(ISNA(VLOOKUP($C75,'COT SS MARCH 19'!$A$17:$I$49,9,FALSE))=TRUE,0,VLOOKUP($C75,'COT SS MARCH 19'!$A$17:$I$49,9,FALSE))</f>
        <v>0</v>
      </c>
      <c r="T75" s="35">
        <f>IF(ISNA(VLOOKUP($C75,'StepUp Le Relais'!$A$17:$I$49,9,FALSE))=TRUE,0,VLOOKUP($C75,'StepUp Le Relais'!$A$17:$I$49,9,FALSE))</f>
        <v>0</v>
      </c>
      <c r="U75" s="35">
        <f>IF(ISNA(VLOOKUP($C75,'SS JR NATS WHISTHLER APRIL 7'!$A$17:$I$49,9,FALSE))=TRUE,0,VLOOKUP($C75,'SS JR NATS WHISTHLER APRIL 7'!$A$17:$I$49,9,FALSE))</f>
        <v>0</v>
      </c>
      <c r="V75" s="35">
        <f>IF(ISNA(VLOOKUP($C75,'JR NATS BA WHISTHLER APRIL 8'!$A$17:$I$49,9,FALSE))=TRUE,0,VLOOKUP($C75,'JR NATS BA WHISTHLER APRIL 8'!$A$17:$I$49,9,FALSE))</f>
        <v>0</v>
      </c>
      <c r="W75" s="35">
        <f>IF(ISNA(VLOOKUP($C75,'JR NATS HP WHISTHLER APRIL 9'!$A$17:$I$49,9,FALSE))=TRUE,0,VLOOKUP($C75,'JR NATS HP WHISTHLER APRIL 9'!$A$17:$I$49,9,FALSE))</f>
        <v>0</v>
      </c>
      <c r="X75" s="35"/>
    </row>
  </sheetData>
  <sortState ref="A8:X72">
    <sortCondition ref="D8:D72"/>
  </sortState>
  <conditionalFormatting sqref="C8:C16 C18:C21">
    <cfRule type="duplicateValues" dxfId="147" priority="13"/>
  </conditionalFormatting>
  <conditionalFormatting sqref="C8:C16 C18:C21">
    <cfRule type="duplicateValues" dxfId="146" priority="14"/>
  </conditionalFormatting>
  <conditionalFormatting sqref="C39">
    <cfRule type="duplicateValues" dxfId="145" priority="11"/>
  </conditionalFormatting>
  <conditionalFormatting sqref="C39">
    <cfRule type="duplicateValues" dxfId="144" priority="12"/>
  </conditionalFormatting>
  <conditionalFormatting sqref="C60">
    <cfRule type="duplicateValues" dxfId="143" priority="9"/>
  </conditionalFormatting>
  <conditionalFormatting sqref="C60">
    <cfRule type="duplicateValues" dxfId="142" priority="10"/>
  </conditionalFormatting>
  <conditionalFormatting sqref="C59 C22:C38 C40:C56 C61 C70">
    <cfRule type="duplicateValues" dxfId="141" priority="15"/>
  </conditionalFormatting>
  <conditionalFormatting sqref="C72">
    <cfRule type="duplicateValues" dxfId="140" priority="7"/>
  </conditionalFormatting>
  <conditionalFormatting sqref="C72">
    <cfRule type="duplicateValues" dxfId="139" priority="8"/>
  </conditionalFormatting>
  <conditionalFormatting sqref="C74">
    <cfRule type="duplicateValues" dxfId="138" priority="3"/>
  </conditionalFormatting>
  <conditionalFormatting sqref="C74">
    <cfRule type="duplicateValues" dxfId="137" priority="4"/>
  </conditionalFormatting>
  <conditionalFormatting sqref="C73">
    <cfRule type="duplicateValues" dxfId="136" priority="5"/>
  </conditionalFormatting>
  <conditionalFormatting sqref="C73">
    <cfRule type="duplicateValues" dxfId="135" priority="6"/>
  </conditionalFormatting>
  <conditionalFormatting sqref="C75">
    <cfRule type="duplicateValues" dxfId="134" priority="1"/>
  </conditionalFormatting>
  <conditionalFormatting sqref="C75">
    <cfRule type="duplicateValues" dxfId="133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Ruler="0" workbookViewId="0">
      <selection activeCell="A31" sqref="A31"/>
    </sheetView>
  </sheetViews>
  <sheetFormatPr baseColWidth="10" defaultRowHeight="13" x14ac:dyDescent="0"/>
  <sheetData>
    <row r="1" spans="1:9">
      <c r="A1" s="378"/>
      <c r="B1" s="380"/>
      <c r="C1" s="380"/>
      <c r="D1" s="380"/>
      <c r="E1" s="380"/>
      <c r="F1" s="380"/>
      <c r="G1" s="380"/>
      <c r="H1" s="380"/>
      <c r="I1" s="220"/>
    </row>
    <row r="2" spans="1:9">
      <c r="A2" s="378"/>
      <c r="B2" s="380" t="s">
        <v>150</v>
      </c>
      <c r="C2" s="380"/>
      <c r="D2" s="380"/>
      <c r="E2" s="380"/>
      <c r="F2" s="380"/>
      <c r="G2" s="380"/>
      <c r="H2" s="380"/>
      <c r="I2" s="220"/>
    </row>
    <row r="3" spans="1:9">
      <c r="A3" s="378"/>
      <c r="B3" s="380"/>
      <c r="C3" s="380"/>
      <c r="D3" s="380"/>
      <c r="E3" s="380"/>
      <c r="F3" s="380"/>
      <c r="G3" s="380"/>
      <c r="H3" s="380"/>
      <c r="I3" s="220"/>
    </row>
    <row r="4" spans="1:9">
      <c r="A4" s="378"/>
      <c r="B4" s="380" t="s">
        <v>37</v>
      </c>
      <c r="C4" s="380"/>
      <c r="D4" s="380"/>
      <c r="E4" s="380"/>
      <c r="F4" s="380"/>
      <c r="G4" s="380"/>
      <c r="H4" s="380"/>
      <c r="I4" s="220"/>
    </row>
    <row r="5" spans="1:9">
      <c r="A5" s="378"/>
      <c r="B5" s="380"/>
      <c r="C5" s="380"/>
      <c r="D5" s="380"/>
      <c r="E5" s="380"/>
      <c r="F5" s="380"/>
      <c r="G5" s="380"/>
      <c r="H5" s="380"/>
      <c r="I5" s="220"/>
    </row>
    <row r="6" spans="1:9">
      <c r="A6" s="378"/>
      <c r="B6" s="381"/>
      <c r="C6" s="381"/>
      <c r="D6" s="380"/>
      <c r="E6" s="380"/>
      <c r="F6" s="380"/>
      <c r="G6" s="380"/>
      <c r="H6" s="380"/>
      <c r="I6" s="220"/>
    </row>
    <row r="7" spans="1:9">
      <c r="A7" s="378"/>
      <c r="B7" s="380"/>
      <c r="C7" s="380"/>
      <c r="D7" s="380"/>
      <c r="E7" s="380"/>
      <c r="F7" s="380"/>
      <c r="G7" s="380"/>
      <c r="H7" s="380"/>
      <c r="I7" s="220"/>
    </row>
    <row r="8" spans="1:9">
      <c r="A8" s="69" t="s">
        <v>12</v>
      </c>
      <c r="B8" s="222" t="s">
        <v>198</v>
      </c>
      <c r="C8" s="222"/>
      <c r="D8" s="222"/>
      <c r="E8" s="222"/>
      <c r="F8" s="223"/>
      <c r="G8" s="223"/>
      <c r="H8" s="223"/>
      <c r="I8" s="220"/>
    </row>
    <row r="9" spans="1:9">
      <c r="A9" s="69" t="s">
        <v>0</v>
      </c>
      <c r="B9" s="222" t="s">
        <v>199</v>
      </c>
      <c r="C9" s="222"/>
      <c r="D9" s="222"/>
      <c r="E9" s="222"/>
      <c r="F9" s="223"/>
      <c r="G9" s="223"/>
      <c r="H9" s="223"/>
      <c r="I9" s="220"/>
    </row>
    <row r="10" spans="1:9">
      <c r="A10" s="69" t="s">
        <v>14</v>
      </c>
      <c r="B10" s="382" t="s">
        <v>200</v>
      </c>
      <c r="C10" s="382"/>
      <c r="D10" s="226"/>
      <c r="E10" s="226"/>
      <c r="F10" s="227"/>
      <c r="G10" s="227"/>
      <c r="H10" s="227"/>
      <c r="I10" s="220"/>
    </row>
    <row r="11" spans="1:9">
      <c r="A11" s="69" t="s">
        <v>36</v>
      </c>
      <c r="B11" s="222" t="s">
        <v>179</v>
      </c>
      <c r="C11" s="226"/>
      <c r="D11" s="380"/>
      <c r="E11" s="380"/>
      <c r="F11" s="380"/>
      <c r="G11" s="380"/>
      <c r="H11" s="380"/>
      <c r="I11" s="220"/>
    </row>
    <row r="12" spans="1:9">
      <c r="A12" s="69" t="s">
        <v>17</v>
      </c>
      <c r="B12" s="378" t="s">
        <v>75</v>
      </c>
      <c r="C12" s="379"/>
      <c r="D12" s="379"/>
      <c r="E12" s="379"/>
      <c r="F12" s="379"/>
      <c r="G12" s="379"/>
      <c r="H12" s="379"/>
      <c r="I12" s="314"/>
    </row>
    <row r="13" spans="1:9">
      <c r="A13" s="378" t="s">
        <v>13</v>
      </c>
      <c r="B13" s="74" t="s">
        <v>2</v>
      </c>
      <c r="C13" s="75"/>
      <c r="D13" s="76" t="s">
        <v>18</v>
      </c>
      <c r="E13" s="75"/>
      <c r="F13" s="76" t="s">
        <v>1</v>
      </c>
      <c r="G13" s="75"/>
      <c r="H13" s="77"/>
      <c r="I13" s="313" t="s">
        <v>27</v>
      </c>
    </row>
    <row r="14" spans="1:9">
      <c r="A14" s="378" t="s">
        <v>16</v>
      </c>
      <c r="B14" s="79">
        <v>0</v>
      </c>
      <c r="C14" s="80"/>
      <c r="D14" s="228">
        <v>0</v>
      </c>
      <c r="E14" s="80"/>
      <c r="F14" s="81">
        <v>0.65</v>
      </c>
      <c r="G14" s="80"/>
      <c r="H14" s="82" t="s">
        <v>19</v>
      </c>
      <c r="I14" s="229" t="s">
        <v>28</v>
      </c>
    </row>
    <row r="15" spans="1:9">
      <c r="A15" s="378" t="s">
        <v>15</v>
      </c>
      <c r="B15" s="84">
        <v>1</v>
      </c>
      <c r="C15" s="85"/>
      <c r="D15" s="86">
        <v>1</v>
      </c>
      <c r="E15" s="85"/>
      <c r="F15" s="86">
        <v>90.8</v>
      </c>
      <c r="G15" s="85"/>
      <c r="H15" s="82" t="s">
        <v>20</v>
      </c>
      <c r="I15" s="229" t="s">
        <v>29</v>
      </c>
    </row>
    <row r="16" spans="1:9">
      <c r="A16" s="378"/>
      <c r="B16" s="330" t="s">
        <v>5</v>
      </c>
      <c r="C16" s="317" t="s">
        <v>4</v>
      </c>
      <c r="D16" s="330" t="s">
        <v>5</v>
      </c>
      <c r="E16" s="317" t="s">
        <v>4</v>
      </c>
      <c r="F16" s="317" t="s">
        <v>5</v>
      </c>
      <c r="G16" s="317" t="s">
        <v>4</v>
      </c>
      <c r="H16" s="82" t="s">
        <v>4</v>
      </c>
      <c r="I16" s="329">
        <v>62</v>
      </c>
    </row>
    <row r="17" spans="1:9">
      <c r="A17" s="343" t="s">
        <v>142</v>
      </c>
      <c r="B17" s="332">
        <v>0</v>
      </c>
      <c r="C17" s="331">
        <f t="shared" ref="C17:C33" si="0">B17/B$15*1000*B$14</f>
        <v>0</v>
      </c>
      <c r="D17" s="332">
        <v>0</v>
      </c>
      <c r="E17" s="333">
        <v>0</v>
      </c>
      <c r="F17" s="320">
        <v>81.8</v>
      </c>
      <c r="G17" s="319">
        <f t="shared" ref="G17:G33" si="1">F17/F$15*1000*F$14</f>
        <v>585.57268722466961</v>
      </c>
      <c r="H17" s="326">
        <f>LARGE((C17,E17,G17),1)</f>
        <v>585.57268722466961</v>
      </c>
      <c r="I17" s="357">
        <v>7</v>
      </c>
    </row>
    <row r="18" spans="1:9">
      <c r="A18" s="342" t="s">
        <v>110</v>
      </c>
      <c r="B18" s="272">
        <v>0</v>
      </c>
      <c r="C18" s="273">
        <f t="shared" si="0"/>
        <v>0</v>
      </c>
      <c r="D18" s="272">
        <v>0</v>
      </c>
      <c r="E18" s="315">
        <v>0</v>
      </c>
      <c r="F18" s="321">
        <v>77.2</v>
      </c>
      <c r="G18" s="318">
        <f t="shared" si="1"/>
        <v>552.6431718061674</v>
      </c>
      <c r="H18" s="327">
        <f>LARGE((C18,E18,G18),1)</f>
        <v>552.6431718061674</v>
      </c>
      <c r="I18" s="334">
        <v>9</v>
      </c>
    </row>
    <row r="19" spans="1:9">
      <c r="A19" s="206" t="s">
        <v>107</v>
      </c>
      <c r="B19" s="272">
        <v>0</v>
      </c>
      <c r="C19" s="273">
        <f t="shared" si="0"/>
        <v>0</v>
      </c>
      <c r="D19" s="272">
        <v>0</v>
      </c>
      <c r="E19" s="315">
        <v>0</v>
      </c>
      <c r="F19" s="321">
        <v>68.599999999999994</v>
      </c>
      <c r="G19" s="318">
        <f t="shared" si="1"/>
        <v>491.07929515418505</v>
      </c>
      <c r="H19" s="327">
        <f>LARGE((C19,E19,G19),1)</f>
        <v>491.07929515418505</v>
      </c>
      <c r="I19" s="335">
        <v>18</v>
      </c>
    </row>
    <row r="20" spans="1:9">
      <c r="A20" s="342" t="s">
        <v>112</v>
      </c>
      <c r="B20" s="272">
        <v>0</v>
      </c>
      <c r="C20" s="273">
        <f t="shared" si="0"/>
        <v>0</v>
      </c>
      <c r="D20" s="272">
        <v>0</v>
      </c>
      <c r="E20" s="315">
        <v>0</v>
      </c>
      <c r="F20" s="321">
        <v>68.400000000000006</v>
      </c>
      <c r="G20" s="318">
        <f t="shared" si="1"/>
        <v>489.64757709251109</v>
      </c>
      <c r="H20" s="327">
        <f>LARGE((C20,E20,G20),1)</f>
        <v>489.64757709251109</v>
      </c>
      <c r="I20" s="334">
        <v>19</v>
      </c>
    </row>
    <row r="21" spans="1:9">
      <c r="A21" s="341" t="s">
        <v>128</v>
      </c>
      <c r="B21" s="272">
        <v>0</v>
      </c>
      <c r="C21" s="273">
        <f t="shared" si="0"/>
        <v>0</v>
      </c>
      <c r="D21" s="272">
        <v>0</v>
      </c>
      <c r="E21" s="315">
        <v>0</v>
      </c>
      <c r="F21" s="321">
        <v>67.8</v>
      </c>
      <c r="G21" s="318">
        <f t="shared" si="1"/>
        <v>485.35242290748903</v>
      </c>
      <c r="H21" s="327">
        <f>LARGE((C21,E21,G21),1)</f>
        <v>485.35242290748903</v>
      </c>
      <c r="I21" s="334">
        <v>21</v>
      </c>
    </row>
    <row r="22" spans="1:9">
      <c r="A22" s="202" t="s">
        <v>51</v>
      </c>
      <c r="B22" s="272">
        <v>0</v>
      </c>
      <c r="C22" s="273">
        <f t="shared" si="0"/>
        <v>0</v>
      </c>
      <c r="D22" s="272">
        <v>0</v>
      </c>
      <c r="E22" s="315">
        <v>0</v>
      </c>
      <c r="F22" s="321">
        <v>67.8</v>
      </c>
      <c r="G22" s="318">
        <f t="shared" si="1"/>
        <v>485.35242290748903</v>
      </c>
      <c r="H22" s="327">
        <f>LARGE((C22,E22,G22),1)</f>
        <v>485.35242290748903</v>
      </c>
      <c r="I22" s="335">
        <v>22</v>
      </c>
    </row>
    <row r="23" spans="1:9">
      <c r="A23" s="206" t="s">
        <v>103</v>
      </c>
      <c r="B23" s="272">
        <v>0</v>
      </c>
      <c r="C23" s="273">
        <f t="shared" si="0"/>
        <v>0</v>
      </c>
      <c r="D23" s="272">
        <v>0</v>
      </c>
      <c r="E23" s="315">
        <v>0</v>
      </c>
      <c r="F23" s="321">
        <v>67.599999999999994</v>
      </c>
      <c r="G23" s="318">
        <f t="shared" si="1"/>
        <v>483.92070484581495</v>
      </c>
      <c r="H23" s="327">
        <f>LARGE((C23,E23,G23),1)</f>
        <v>483.92070484581495</v>
      </c>
      <c r="I23" s="335">
        <v>23</v>
      </c>
    </row>
    <row r="24" spans="1:9">
      <c r="A24" s="206" t="s">
        <v>114</v>
      </c>
      <c r="B24" s="176">
        <v>0</v>
      </c>
      <c r="C24" s="145">
        <f t="shared" si="0"/>
        <v>0</v>
      </c>
      <c r="D24" s="176">
        <v>0</v>
      </c>
      <c r="E24" s="316">
        <v>0</v>
      </c>
      <c r="F24" s="321">
        <v>67.2</v>
      </c>
      <c r="G24" s="318">
        <f t="shared" si="1"/>
        <v>481.05726872246703</v>
      </c>
      <c r="H24" s="327">
        <f>LARGE((C24,E24,G24),1)</f>
        <v>481.05726872246703</v>
      </c>
      <c r="I24" s="334">
        <v>24</v>
      </c>
    </row>
    <row r="25" spans="1:9">
      <c r="A25" s="206" t="s">
        <v>50</v>
      </c>
      <c r="B25" s="176">
        <v>0</v>
      </c>
      <c r="C25" s="145">
        <f t="shared" si="0"/>
        <v>0</v>
      </c>
      <c r="D25" s="176">
        <v>0</v>
      </c>
      <c r="E25" s="316">
        <v>0</v>
      </c>
      <c r="F25" s="321">
        <v>66.599999999999994</v>
      </c>
      <c r="G25" s="318">
        <f t="shared" si="1"/>
        <v>476.76211453744492</v>
      </c>
      <c r="H25" s="327">
        <f>LARGE((C25,E25,G25),1)</f>
        <v>476.76211453744492</v>
      </c>
      <c r="I25" s="335">
        <v>26</v>
      </c>
    </row>
    <row r="26" spans="1:9">
      <c r="A26" s="344" t="s">
        <v>49</v>
      </c>
      <c r="B26" s="272">
        <v>0</v>
      </c>
      <c r="C26" s="273">
        <f t="shared" si="0"/>
        <v>0</v>
      </c>
      <c r="D26" s="272">
        <v>0</v>
      </c>
      <c r="E26" s="315">
        <v>0</v>
      </c>
      <c r="F26" s="321">
        <v>65.8</v>
      </c>
      <c r="G26" s="318">
        <f t="shared" si="1"/>
        <v>471.0352422907489</v>
      </c>
      <c r="H26" s="327">
        <f>LARGE((C26,E26,G26),1)</f>
        <v>471.0352422907489</v>
      </c>
      <c r="I26" s="334">
        <v>28</v>
      </c>
    </row>
    <row r="27" spans="1:9">
      <c r="A27" s="341" t="s">
        <v>125</v>
      </c>
      <c r="B27" s="272">
        <v>0</v>
      </c>
      <c r="C27" s="273">
        <f t="shared" si="0"/>
        <v>0</v>
      </c>
      <c r="D27" s="272">
        <v>0</v>
      </c>
      <c r="E27" s="315">
        <v>0</v>
      </c>
      <c r="F27" s="321">
        <v>53.4</v>
      </c>
      <c r="G27" s="318">
        <f t="shared" si="1"/>
        <v>382.26872246696036</v>
      </c>
      <c r="H27" s="327">
        <f>LARGE((C27,E27,G27),1)</f>
        <v>382.26872246696036</v>
      </c>
      <c r="I27" s="334">
        <v>45</v>
      </c>
    </row>
    <row r="28" spans="1:9">
      <c r="A28" s="342" t="s">
        <v>109</v>
      </c>
      <c r="B28" s="272">
        <v>0</v>
      </c>
      <c r="C28" s="273">
        <f t="shared" si="0"/>
        <v>0</v>
      </c>
      <c r="D28" s="272">
        <v>0</v>
      </c>
      <c r="E28" s="315">
        <v>0</v>
      </c>
      <c r="F28" s="321">
        <v>51</v>
      </c>
      <c r="G28" s="318">
        <f t="shared" si="1"/>
        <v>365.08810572687224</v>
      </c>
      <c r="H28" s="327">
        <f>LARGE((C28,E28,G28),1)</f>
        <v>365.08810572687224</v>
      </c>
      <c r="I28" s="334">
        <v>48</v>
      </c>
    </row>
    <row r="29" spans="1:9">
      <c r="A29" s="343" t="s">
        <v>92</v>
      </c>
      <c r="B29" s="272">
        <v>0</v>
      </c>
      <c r="C29" s="273">
        <f t="shared" si="0"/>
        <v>0</v>
      </c>
      <c r="D29" s="272">
        <v>0</v>
      </c>
      <c r="E29" s="315">
        <v>0</v>
      </c>
      <c r="F29" s="321">
        <v>49.2</v>
      </c>
      <c r="G29" s="318">
        <f t="shared" si="1"/>
        <v>352.20264317180624</v>
      </c>
      <c r="H29" s="327">
        <f>LARGE((C29,E29,G29),1)</f>
        <v>352.20264317180624</v>
      </c>
      <c r="I29" s="335">
        <v>51</v>
      </c>
    </row>
    <row r="30" spans="1:9">
      <c r="A30" s="343" t="s">
        <v>126</v>
      </c>
      <c r="B30" s="272">
        <v>0</v>
      </c>
      <c r="C30" s="273">
        <f t="shared" si="0"/>
        <v>0</v>
      </c>
      <c r="D30" s="272">
        <v>0</v>
      </c>
      <c r="E30" s="315">
        <v>0</v>
      </c>
      <c r="F30" s="321">
        <v>46</v>
      </c>
      <c r="G30" s="318">
        <f t="shared" si="1"/>
        <v>329.29515418502206</v>
      </c>
      <c r="H30" s="327">
        <f>LARGE((C30,E30,G30),1)</f>
        <v>329.29515418502206</v>
      </c>
      <c r="I30" s="335">
        <v>52</v>
      </c>
    </row>
    <row r="31" spans="1:9">
      <c r="A31" s="206" t="s">
        <v>105</v>
      </c>
      <c r="B31" s="272">
        <v>0</v>
      </c>
      <c r="C31" s="273">
        <f t="shared" si="0"/>
        <v>0</v>
      </c>
      <c r="D31" s="272">
        <v>0</v>
      </c>
      <c r="E31" s="315">
        <v>0</v>
      </c>
      <c r="F31" s="321">
        <v>33</v>
      </c>
      <c r="G31" s="318">
        <f t="shared" si="1"/>
        <v>236.23348017621143</v>
      </c>
      <c r="H31" s="327">
        <f>LARGE((C31,E31,G31),1)</f>
        <v>236.23348017621143</v>
      </c>
      <c r="I31" s="335">
        <v>57</v>
      </c>
    </row>
    <row r="32" spans="1:9">
      <c r="A32" s="342" t="s">
        <v>118</v>
      </c>
      <c r="B32" s="337">
        <v>0</v>
      </c>
      <c r="C32" s="336">
        <f t="shared" si="0"/>
        <v>0</v>
      </c>
      <c r="D32" s="337">
        <v>0</v>
      </c>
      <c r="E32" s="338">
        <v>0</v>
      </c>
      <c r="F32" s="339">
        <v>18.399999999999999</v>
      </c>
      <c r="G32" s="340">
        <f t="shared" si="1"/>
        <v>131.71806167400882</v>
      </c>
      <c r="H32" s="328">
        <f>LARGE((C32,E32,G32),1)</f>
        <v>131.71806167400882</v>
      </c>
      <c r="I32" s="356">
        <v>61</v>
      </c>
    </row>
    <row r="33" spans="1:9">
      <c r="A33" s="349" t="s">
        <v>116</v>
      </c>
      <c r="B33" s="337">
        <v>0</v>
      </c>
      <c r="C33" s="336">
        <f t="shared" si="0"/>
        <v>0</v>
      </c>
      <c r="D33" s="337">
        <v>0</v>
      </c>
      <c r="E33" s="338">
        <v>0</v>
      </c>
      <c r="F33" s="339">
        <v>16.8</v>
      </c>
      <c r="G33" s="340">
        <f t="shared" si="1"/>
        <v>120.26431718061676</v>
      </c>
      <c r="H33" s="328">
        <f>LARGE((C33,E33,G33),1)</f>
        <v>120.26431718061676</v>
      </c>
      <c r="I33" s="356">
        <v>62</v>
      </c>
    </row>
  </sheetData>
  <conditionalFormatting sqref="A17:A18">
    <cfRule type="duplicateValues" dxfId="10" priority="8"/>
  </conditionalFormatting>
  <conditionalFormatting sqref="A20:A21">
    <cfRule type="duplicateValues" dxfId="9" priority="9"/>
  </conditionalFormatting>
  <conditionalFormatting sqref="A33">
    <cfRule type="duplicateValues" dxfId="8" priority="6"/>
  </conditionalFormatting>
  <conditionalFormatting sqref="A23">
    <cfRule type="duplicateValues" dxfId="7" priority="3"/>
  </conditionalFormatting>
  <conditionalFormatting sqref="A24">
    <cfRule type="duplicateValues" dxfId="6" priority="2"/>
  </conditionalFormatting>
  <conditionalFormatting sqref="A19">
    <cfRule type="duplicateValues" dxfId="5" priority="1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Ruler="0" workbookViewId="0">
      <selection activeCell="A28" sqref="A28"/>
    </sheetView>
  </sheetViews>
  <sheetFormatPr baseColWidth="10" defaultRowHeight="13" x14ac:dyDescent="0"/>
  <sheetData>
    <row r="1" spans="1:9">
      <c r="A1" s="383"/>
      <c r="B1" s="385"/>
      <c r="C1" s="385"/>
      <c r="D1" s="385"/>
      <c r="E1" s="385"/>
      <c r="F1" s="385"/>
      <c r="G1" s="385"/>
      <c r="H1" s="385"/>
      <c r="I1" s="220"/>
    </row>
    <row r="2" spans="1:9">
      <c r="A2" s="383"/>
      <c r="B2" s="385" t="s">
        <v>150</v>
      </c>
      <c r="C2" s="385"/>
      <c r="D2" s="385"/>
      <c r="E2" s="385"/>
      <c r="F2" s="385"/>
      <c r="G2" s="385"/>
      <c r="H2" s="385"/>
      <c r="I2" s="220"/>
    </row>
    <row r="3" spans="1:9">
      <c r="A3" s="383"/>
      <c r="B3" s="385"/>
      <c r="C3" s="385"/>
      <c r="D3" s="385"/>
      <c r="E3" s="385"/>
      <c r="F3" s="385"/>
      <c r="G3" s="385"/>
      <c r="H3" s="385"/>
      <c r="I3" s="220"/>
    </row>
    <row r="4" spans="1:9">
      <c r="A4" s="383"/>
      <c r="B4" s="385" t="s">
        <v>37</v>
      </c>
      <c r="C4" s="385"/>
      <c r="D4" s="385"/>
      <c r="E4" s="385"/>
      <c r="F4" s="385"/>
      <c r="G4" s="385"/>
      <c r="H4" s="385"/>
      <c r="I4" s="220"/>
    </row>
    <row r="5" spans="1:9">
      <c r="A5" s="383"/>
      <c r="B5" s="385"/>
      <c r="C5" s="385"/>
      <c r="D5" s="385"/>
      <c r="E5" s="385"/>
      <c r="F5" s="385"/>
      <c r="G5" s="385"/>
      <c r="H5" s="385"/>
      <c r="I5" s="220"/>
    </row>
    <row r="6" spans="1:9">
      <c r="A6" s="383"/>
      <c r="B6" s="386"/>
      <c r="C6" s="386"/>
      <c r="D6" s="385"/>
      <c r="E6" s="385"/>
      <c r="F6" s="385"/>
      <c r="G6" s="385"/>
      <c r="H6" s="385"/>
      <c r="I6" s="220"/>
    </row>
    <row r="7" spans="1:9">
      <c r="A7" s="383"/>
      <c r="B7" s="385"/>
      <c r="C7" s="385"/>
      <c r="D7" s="385"/>
      <c r="E7" s="385"/>
      <c r="F7" s="385"/>
      <c r="G7" s="385"/>
      <c r="H7" s="385"/>
      <c r="I7" s="220"/>
    </row>
    <row r="8" spans="1:9">
      <c r="A8" s="69" t="s">
        <v>12</v>
      </c>
      <c r="B8" s="222" t="s">
        <v>198</v>
      </c>
      <c r="C8" s="222"/>
      <c r="D8" s="222"/>
      <c r="E8" s="222"/>
      <c r="F8" s="223"/>
      <c r="G8" s="223"/>
      <c r="H8" s="223"/>
      <c r="I8" s="220"/>
    </row>
    <row r="9" spans="1:9">
      <c r="A9" s="69" t="s">
        <v>0</v>
      </c>
      <c r="B9" s="222" t="s">
        <v>199</v>
      </c>
      <c r="C9" s="222"/>
      <c r="D9" s="222"/>
      <c r="E9" s="222"/>
      <c r="F9" s="223"/>
      <c r="G9" s="223"/>
      <c r="H9" s="223"/>
      <c r="I9" s="220"/>
    </row>
    <row r="10" spans="1:9">
      <c r="A10" s="69" t="s">
        <v>14</v>
      </c>
      <c r="B10" s="387" t="s">
        <v>204</v>
      </c>
      <c r="C10" s="387"/>
      <c r="D10" s="226"/>
      <c r="E10" s="226"/>
      <c r="F10" s="227"/>
      <c r="G10" s="227"/>
      <c r="H10" s="227"/>
      <c r="I10" s="220"/>
    </row>
    <row r="11" spans="1:9">
      <c r="A11" s="69" t="s">
        <v>36</v>
      </c>
      <c r="B11" s="222" t="s">
        <v>144</v>
      </c>
      <c r="C11" s="226"/>
      <c r="D11" s="385"/>
      <c r="E11" s="385"/>
      <c r="F11" s="385"/>
      <c r="G11" s="385"/>
      <c r="H11" s="385"/>
      <c r="I11" s="220"/>
    </row>
    <row r="12" spans="1:9">
      <c r="A12" s="69" t="s">
        <v>17</v>
      </c>
      <c r="B12" s="383" t="s">
        <v>75</v>
      </c>
      <c r="C12" s="384"/>
      <c r="D12" s="384"/>
      <c r="E12" s="384"/>
      <c r="F12" s="384"/>
      <c r="G12" s="384"/>
      <c r="H12" s="384"/>
      <c r="I12" s="67"/>
    </row>
    <row r="13" spans="1:9">
      <c r="A13" s="383" t="s">
        <v>13</v>
      </c>
      <c r="B13" s="74" t="s">
        <v>2</v>
      </c>
      <c r="C13" s="75"/>
      <c r="D13" s="76" t="s">
        <v>18</v>
      </c>
      <c r="E13" s="75"/>
      <c r="F13" s="76" t="s">
        <v>1</v>
      </c>
      <c r="G13" s="75"/>
      <c r="H13" s="77"/>
      <c r="I13" s="78" t="s">
        <v>27</v>
      </c>
    </row>
    <row r="14" spans="1:9">
      <c r="A14" s="383" t="s">
        <v>16</v>
      </c>
      <c r="B14" s="79">
        <v>0</v>
      </c>
      <c r="C14" s="80"/>
      <c r="D14" s="228">
        <v>0</v>
      </c>
      <c r="E14" s="80"/>
      <c r="F14" s="81">
        <v>0.65</v>
      </c>
      <c r="G14" s="80"/>
      <c r="H14" s="82" t="s">
        <v>19</v>
      </c>
      <c r="I14" s="229" t="s">
        <v>28</v>
      </c>
    </row>
    <row r="15" spans="1:9">
      <c r="A15" s="383" t="s">
        <v>15</v>
      </c>
      <c r="B15" s="84">
        <v>1</v>
      </c>
      <c r="C15" s="85"/>
      <c r="D15" s="86">
        <v>1</v>
      </c>
      <c r="E15" s="85"/>
      <c r="F15" s="86">
        <v>86</v>
      </c>
      <c r="G15" s="85"/>
      <c r="H15" s="82" t="s">
        <v>20</v>
      </c>
      <c r="I15" s="229" t="s">
        <v>29</v>
      </c>
    </row>
    <row r="16" spans="1:9">
      <c r="A16" s="383"/>
      <c r="B16" s="88" t="s">
        <v>5</v>
      </c>
      <c r="C16" s="89" t="s">
        <v>4</v>
      </c>
      <c r="D16" s="88" t="s">
        <v>5</v>
      </c>
      <c r="E16" s="89" t="s">
        <v>4</v>
      </c>
      <c r="F16" s="89" t="s">
        <v>5</v>
      </c>
      <c r="G16" s="89" t="s">
        <v>4</v>
      </c>
      <c r="H16" s="90" t="s">
        <v>4</v>
      </c>
      <c r="I16" s="230">
        <v>40</v>
      </c>
    </row>
    <row r="17" spans="1:9">
      <c r="A17" s="173" t="s">
        <v>142</v>
      </c>
      <c r="B17" s="271">
        <v>0</v>
      </c>
      <c r="C17" s="273">
        <f t="shared" ref="C17:C28" si="0">B17/B$15*1000*B$14</f>
        <v>0</v>
      </c>
      <c r="D17" s="272">
        <v>0</v>
      </c>
      <c r="E17" s="273">
        <v>0</v>
      </c>
      <c r="F17" s="272">
        <v>79</v>
      </c>
      <c r="G17" s="273">
        <f>F17/F$15*1000*F$14</f>
        <v>597.09302325581393</v>
      </c>
      <c r="H17" s="274">
        <f>LARGE((C17,E17,G17),1)</f>
        <v>597.09302325581393</v>
      </c>
      <c r="I17" s="181">
        <v>3</v>
      </c>
    </row>
    <row r="18" spans="1:9">
      <c r="A18" s="202" t="s">
        <v>51</v>
      </c>
      <c r="B18" s="271">
        <v>0</v>
      </c>
      <c r="C18" s="273">
        <f t="shared" si="0"/>
        <v>0</v>
      </c>
      <c r="D18" s="272">
        <v>0</v>
      </c>
      <c r="E18" s="273">
        <v>0</v>
      </c>
      <c r="F18" s="272">
        <v>74.8</v>
      </c>
      <c r="G18" s="273">
        <f t="shared" ref="G18:G28" si="1">F18/F$15*1000*F$14</f>
        <v>565.34883720930236</v>
      </c>
      <c r="H18" s="274">
        <f>LARGE((C18,E18,G18),1)</f>
        <v>565.34883720930236</v>
      </c>
      <c r="I18" s="181">
        <v>5</v>
      </c>
    </row>
    <row r="19" spans="1:9">
      <c r="A19" s="205" t="s">
        <v>128</v>
      </c>
      <c r="B19" s="271">
        <v>0</v>
      </c>
      <c r="C19" s="273">
        <f t="shared" si="0"/>
        <v>0</v>
      </c>
      <c r="D19" s="272">
        <v>0</v>
      </c>
      <c r="E19" s="273">
        <v>0</v>
      </c>
      <c r="F19" s="272">
        <v>72</v>
      </c>
      <c r="G19" s="273">
        <f t="shared" si="1"/>
        <v>544.18604651162798</v>
      </c>
      <c r="H19" s="274">
        <f>LARGE((C19,E19,G19),1)</f>
        <v>544.18604651162798</v>
      </c>
      <c r="I19" s="95">
        <v>9</v>
      </c>
    </row>
    <row r="20" spans="1:9">
      <c r="A20" s="285" t="s">
        <v>49</v>
      </c>
      <c r="B20" s="271">
        <v>0</v>
      </c>
      <c r="C20" s="273">
        <f t="shared" si="0"/>
        <v>0</v>
      </c>
      <c r="D20" s="272">
        <v>0</v>
      </c>
      <c r="E20" s="273">
        <v>0</v>
      </c>
      <c r="F20" s="272">
        <v>71.599999999999994</v>
      </c>
      <c r="G20" s="273">
        <f t="shared" si="1"/>
        <v>541.16279069767438</v>
      </c>
      <c r="H20" s="274">
        <f>LARGE((C20,E20,G20),1)</f>
        <v>541.16279069767438</v>
      </c>
      <c r="I20" s="95">
        <v>10</v>
      </c>
    </row>
    <row r="21" spans="1:9">
      <c r="A21" s="279" t="s">
        <v>118</v>
      </c>
      <c r="B21" s="271">
        <v>0</v>
      </c>
      <c r="C21" s="273">
        <f t="shared" si="0"/>
        <v>0</v>
      </c>
      <c r="D21" s="272">
        <v>0</v>
      </c>
      <c r="E21" s="273">
        <v>0</v>
      </c>
      <c r="F21" s="272">
        <v>67.2</v>
      </c>
      <c r="G21" s="273">
        <f t="shared" si="1"/>
        <v>507.90697674418607</v>
      </c>
      <c r="H21" s="274">
        <f>LARGE((C21,E21,G21),1)</f>
        <v>507.90697674418607</v>
      </c>
      <c r="I21" s="95">
        <v>12</v>
      </c>
    </row>
    <row r="22" spans="1:9">
      <c r="A22" s="364" t="s">
        <v>126</v>
      </c>
      <c r="B22" s="307">
        <v>0</v>
      </c>
      <c r="C22" s="145">
        <f t="shared" si="0"/>
        <v>0</v>
      </c>
      <c r="D22" s="176">
        <v>0</v>
      </c>
      <c r="E22" s="145">
        <v>0</v>
      </c>
      <c r="F22" s="176">
        <v>55.8</v>
      </c>
      <c r="G22" s="145">
        <f t="shared" si="1"/>
        <v>421.74418604651169</v>
      </c>
      <c r="H22" s="236">
        <f>LARGE((C22,E22,G22),1)</f>
        <v>421.74418604651169</v>
      </c>
      <c r="I22" s="363">
        <v>17</v>
      </c>
    </row>
    <row r="23" spans="1:9">
      <c r="A23" s="358" t="s">
        <v>110</v>
      </c>
      <c r="B23" s="271">
        <v>0</v>
      </c>
      <c r="C23" s="273">
        <f t="shared" si="0"/>
        <v>0</v>
      </c>
      <c r="D23" s="272">
        <v>0</v>
      </c>
      <c r="E23" s="273">
        <v>0</v>
      </c>
      <c r="F23" s="310">
        <v>53.8</v>
      </c>
      <c r="G23" s="311">
        <f t="shared" si="1"/>
        <v>406.62790697674421</v>
      </c>
      <c r="H23" s="236">
        <f>LARGE((C23,E23,G23),1)</f>
        <v>406.62790697674421</v>
      </c>
      <c r="I23" s="361">
        <v>19</v>
      </c>
    </row>
    <row r="24" spans="1:9">
      <c r="A24" s="359" t="s">
        <v>109</v>
      </c>
      <c r="B24" s="271">
        <v>0</v>
      </c>
      <c r="C24" s="273">
        <f t="shared" si="0"/>
        <v>0</v>
      </c>
      <c r="D24" s="272">
        <v>0</v>
      </c>
      <c r="E24" s="273">
        <v>0</v>
      </c>
      <c r="F24" s="308">
        <v>51.8</v>
      </c>
      <c r="G24" s="237">
        <f t="shared" si="1"/>
        <v>391.51162790697668</v>
      </c>
      <c r="H24" s="238">
        <f>LARGE((C24,E24,G24),1)</f>
        <v>391.51162790697668</v>
      </c>
      <c r="I24" s="362">
        <v>21</v>
      </c>
    </row>
    <row r="25" spans="1:9">
      <c r="A25" s="360" t="s">
        <v>125</v>
      </c>
      <c r="B25" s="271">
        <v>0</v>
      </c>
      <c r="C25" s="273">
        <f t="shared" si="0"/>
        <v>0</v>
      </c>
      <c r="D25" s="272">
        <v>0</v>
      </c>
      <c r="E25" s="273">
        <v>0</v>
      </c>
      <c r="F25" s="308">
        <v>43.6</v>
      </c>
      <c r="G25" s="237">
        <f t="shared" si="1"/>
        <v>329.53488372093028</v>
      </c>
      <c r="H25" s="238">
        <f>LARGE((C25,E25,G25),1)</f>
        <v>329.53488372093028</v>
      </c>
      <c r="I25" s="362">
        <v>26</v>
      </c>
    </row>
    <row r="26" spans="1:9">
      <c r="A26" s="206" t="s">
        <v>114</v>
      </c>
      <c r="B26" s="271">
        <v>0</v>
      </c>
      <c r="C26" s="273">
        <f t="shared" si="0"/>
        <v>0</v>
      </c>
      <c r="D26" s="272">
        <v>0</v>
      </c>
      <c r="E26" s="273">
        <v>0</v>
      </c>
      <c r="F26" s="308">
        <v>43</v>
      </c>
      <c r="G26" s="237">
        <f t="shared" si="1"/>
        <v>325</v>
      </c>
      <c r="H26" s="238">
        <f>LARGE((C26,E26,G26),1)</f>
        <v>325</v>
      </c>
      <c r="I26" s="309">
        <v>28</v>
      </c>
    </row>
    <row r="27" spans="1:9">
      <c r="A27" s="206" t="s">
        <v>103</v>
      </c>
      <c r="B27" s="271">
        <v>0</v>
      </c>
      <c r="C27" s="273">
        <f t="shared" si="0"/>
        <v>0</v>
      </c>
      <c r="D27" s="272">
        <v>0</v>
      </c>
      <c r="E27" s="273">
        <v>0</v>
      </c>
      <c r="F27" s="308">
        <v>31.6</v>
      </c>
      <c r="G27" s="237">
        <f t="shared" si="1"/>
        <v>238.83720930232559</v>
      </c>
      <c r="H27" s="238">
        <f>LARGE((C27,E27,G27),1)</f>
        <v>238.83720930232559</v>
      </c>
      <c r="I27" s="309">
        <v>35</v>
      </c>
    </row>
    <row r="28" spans="1:9">
      <c r="A28" s="365" t="s">
        <v>92</v>
      </c>
      <c r="B28" s="271">
        <v>0</v>
      </c>
      <c r="C28" s="273">
        <f t="shared" si="0"/>
        <v>0</v>
      </c>
      <c r="D28" s="272">
        <v>0</v>
      </c>
      <c r="E28" s="273">
        <v>0</v>
      </c>
      <c r="F28" s="308">
        <v>30.6</v>
      </c>
      <c r="G28" s="237">
        <f t="shared" si="1"/>
        <v>231.27906976744188</v>
      </c>
      <c r="H28" s="238">
        <f>LARGE((C28,E28,G28),1)</f>
        <v>231.27906976744188</v>
      </c>
      <c r="I28" s="309">
        <v>37</v>
      </c>
    </row>
  </sheetData>
  <conditionalFormatting sqref="A22">
    <cfRule type="duplicateValues" dxfId="4" priority="5"/>
  </conditionalFormatting>
  <conditionalFormatting sqref="A17">
    <cfRule type="duplicateValues" dxfId="3" priority="6"/>
  </conditionalFormatting>
  <conditionalFormatting sqref="A19:A21">
    <cfRule type="duplicateValues" dxfId="2" priority="7"/>
  </conditionalFormatting>
  <conditionalFormatting sqref="A27">
    <cfRule type="duplicateValues" dxfId="1" priority="2"/>
  </conditionalFormatting>
  <conditionalFormatting sqref="A26">
    <cfRule type="duplicateValues" dxfId="0" priority="1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showRuler="0" topLeftCell="A7" workbookViewId="0">
      <selection activeCell="I17" sqref="I17"/>
    </sheetView>
  </sheetViews>
  <sheetFormatPr baseColWidth="10" defaultColWidth="10.7109375" defaultRowHeight="13" x14ac:dyDescent="0"/>
  <cols>
    <col min="1" max="1" width="17.28515625" customWidth="1"/>
    <col min="2" max="8" width="8.7109375" customWidth="1"/>
    <col min="9" max="9" width="9.140625" customWidth="1"/>
  </cols>
  <sheetData>
    <row r="1" spans="1:9" ht="15" customHeight="1">
      <c r="A1" s="393"/>
      <c r="B1" s="66"/>
      <c r="C1" s="66"/>
      <c r="D1" s="66"/>
      <c r="E1" s="66"/>
      <c r="F1" s="66"/>
      <c r="G1" s="66"/>
      <c r="H1" s="66"/>
      <c r="I1" s="67"/>
    </row>
    <row r="2" spans="1:9" ht="15" customHeight="1">
      <c r="A2" s="393"/>
      <c r="B2" s="395" t="s">
        <v>77</v>
      </c>
      <c r="C2" s="395"/>
      <c r="D2" s="395"/>
      <c r="E2" s="395"/>
      <c r="F2" s="395"/>
      <c r="G2" s="66"/>
      <c r="H2" s="66"/>
      <c r="I2" s="67"/>
    </row>
    <row r="3" spans="1:9" ht="15" customHeight="1">
      <c r="A3" s="393"/>
      <c r="B3" s="66"/>
      <c r="C3" s="66"/>
      <c r="D3" s="66"/>
      <c r="E3" s="66"/>
      <c r="F3" s="66"/>
      <c r="G3" s="66"/>
      <c r="H3" s="66"/>
      <c r="I3" s="67"/>
    </row>
    <row r="4" spans="1:9" ht="15" customHeight="1">
      <c r="A4" s="393"/>
      <c r="B4" s="395" t="s">
        <v>37</v>
      </c>
      <c r="C4" s="395"/>
      <c r="D4" s="395"/>
      <c r="E4" s="395"/>
      <c r="F4" s="395"/>
      <c r="G4" s="66"/>
      <c r="H4" s="66"/>
      <c r="I4" s="67"/>
    </row>
    <row r="5" spans="1:9" ht="15" customHeight="1">
      <c r="A5" s="393"/>
      <c r="B5" s="66"/>
      <c r="C5" s="66"/>
      <c r="D5" s="66"/>
      <c r="E5" s="66"/>
      <c r="F5" s="66"/>
      <c r="G5" s="66"/>
      <c r="H5" s="66"/>
      <c r="I5" s="67"/>
    </row>
    <row r="6" spans="1:9" ht="15" customHeight="1">
      <c r="A6" s="393"/>
      <c r="B6" s="394"/>
      <c r="C6" s="394"/>
      <c r="D6" s="66"/>
      <c r="E6" s="66"/>
      <c r="F6" s="66"/>
      <c r="G6" s="66"/>
      <c r="H6" s="66"/>
      <c r="I6" s="67"/>
    </row>
    <row r="7" spans="1:9" ht="15" customHeight="1">
      <c r="A7" s="393"/>
      <c r="B7" s="66"/>
      <c r="C7" s="66"/>
      <c r="D7" s="66"/>
      <c r="E7" s="66"/>
      <c r="F7" s="66"/>
      <c r="G7" s="66"/>
      <c r="H7" s="66"/>
      <c r="I7" s="67"/>
    </row>
    <row r="8" spans="1:9" ht="15" customHeight="1">
      <c r="A8" s="69" t="s">
        <v>12</v>
      </c>
      <c r="B8" s="70" t="s">
        <v>45</v>
      </c>
      <c r="C8" s="70"/>
      <c r="D8" s="70"/>
      <c r="E8" s="70"/>
      <c r="F8" s="71"/>
      <c r="G8" s="71"/>
      <c r="H8" s="71"/>
      <c r="I8" s="67"/>
    </row>
    <row r="9" spans="1:9" ht="15" customHeight="1">
      <c r="A9" s="69" t="s">
        <v>0</v>
      </c>
      <c r="B9" s="70" t="s">
        <v>46</v>
      </c>
      <c r="C9" s="70"/>
      <c r="D9" s="70"/>
      <c r="E9" s="70"/>
      <c r="F9" s="71"/>
      <c r="G9" s="71"/>
      <c r="H9" s="71"/>
      <c r="I9" s="67"/>
    </row>
    <row r="10" spans="1:9" ht="15" customHeight="1">
      <c r="A10" s="69" t="s">
        <v>14</v>
      </c>
      <c r="B10" s="396" t="s">
        <v>47</v>
      </c>
      <c r="C10" s="396"/>
      <c r="D10" s="72"/>
      <c r="E10" s="72"/>
      <c r="F10" s="73"/>
      <c r="G10" s="73"/>
      <c r="H10" s="73"/>
      <c r="I10" s="67"/>
    </row>
    <row r="11" spans="1:9" ht="15" customHeight="1">
      <c r="A11" s="69" t="s">
        <v>36</v>
      </c>
      <c r="B11" s="70" t="s">
        <v>48</v>
      </c>
      <c r="C11" s="72"/>
      <c r="D11" s="66"/>
      <c r="E11" s="66"/>
      <c r="F11" s="66"/>
      <c r="G11" s="66"/>
      <c r="H11" s="66"/>
      <c r="I11" s="67"/>
    </row>
    <row r="12" spans="1:9" ht="15" customHeight="1">
      <c r="A12" s="69" t="s">
        <v>17</v>
      </c>
      <c r="B12" s="71" t="s">
        <v>24</v>
      </c>
      <c r="C12" s="66"/>
      <c r="D12" s="66"/>
      <c r="E12" s="66"/>
      <c r="F12" s="66"/>
      <c r="G12" s="66"/>
      <c r="H12" s="66"/>
      <c r="I12" s="67"/>
    </row>
    <row r="13" spans="1:9" ht="15" customHeight="1">
      <c r="A13" s="71" t="s">
        <v>13</v>
      </c>
      <c r="B13" s="74" t="s">
        <v>2</v>
      </c>
      <c r="C13" s="75"/>
      <c r="D13" s="76" t="s">
        <v>18</v>
      </c>
      <c r="E13" s="75"/>
      <c r="F13" s="76" t="s">
        <v>1</v>
      </c>
      <c r="G13" s="75"/>
      <c r="H13" s="77"/>
      <c r="I13" s="78" t="s">
        <v>27</v>
      </c>
    </row>
    <row r="14" spans="1:9" ht="15" customHeight="1">
      <c r="A14" s="71" t="s">
        <v>16</v>
      </c>
      <c r="B14" s="79">
        <v>0.7</v>
      </c>
      <c r="C14" s="80"/>
      <c r="D14" s="81">
        <v>0</v>
      </c>
      <c r="E14" s="80"/>
      <c r="F14" s="81">
        <v>0.8</v>
      </c>
      <c r="G14" s="80"/>
      <c r="H14" s="82" t="s">
        <v>19</v>
      </c>
      <c r="I14" s="83" t="s">
        <v>28</v>
      </c>
    </row>
    <row r="15" spans="1:9" ht="15" customHeight="1">
      <c r="A15" s="71" t="s">
        <v>15</v>
      </c>
      <c r="B15" s="84">
        <v>89.83</v>
      </c>
      <c r="C15" s="85"/>
      <c r="D15" s="86">
        <v>1</v>
      </c>
      <c r="E15" s="85"/>
      <c r="F15" s="86">
        <v>87.41</v>
      </c>
      <c r="G15" s="85"/>
      <c r="H15" s="82" t="s">
        <v>20</v>
      </c>
      <c r="I15" s="83" t="s">
        <v>29</v>
      </c>
    </row>
    <row r="16" spans="1:9" ht="15" customHeight="1">
      <c r="A16" s="87"/>
      <c r="B16" s="88">
        <v>3</v>
      </c>
      <c r="C16" s="89" t="s">
        <v>4</v>
      </c>
      <c r="D16" s="89" t="s">
        <v>23</v>
      </c>
      <c r="E16" s="89" t="s">
        <v>4</v>
      </c>
      <c r="F16" s="89" t="s">
        <v>5</v>
      </c>
      <c r="G16" s="89" t="s">
        <v>4</v>
      </c>
      <c r="H16" s="90" t="s">
        <v>4</v>
      </c>
      <c r="I16" s="91">
        <v>66</v>
      </c>
    </row>
    <row r="17" spans="1:9" ht="15" customHeight="1">
      <c r="A17" s="31" t="s">
        <v>57</v>
      </c>
      <c r="B17" s="92">
        <v>73.33</v>
      </c>
      <c r="C17" s="93">
        <f t="shared" ref="C17:C30" si="0">B17/B$15*1000*B$14</f>
        <v>571.4238005120784</v>
      </c>
      <c r="D17" s="92">
        <v>0</v>
      </c>
      <c r="E17" s="93">
        <v>0</v>
      </c>
      <c r="F17" s="92">
        <v>61</v>
      </c>
      <c r="G17" s="93">
        <f t="shared" ref="G17:G30" si="1">F17/F$15*1000*F$14</f>
        <v>558.28852534035013</v>
      </c>
      <c r="H17" s="94">
        <f>LARGE((C17,E17,G17),1)</f>
        <v>571.4238005120784</v>
      </c>
      <c r="I17" s="95">
        <v>17</v>
      </c>
    </row>
    <row r="18" spans="1:9" ht="15" customHeight="1">
      <c r="A18" s="37" t="s">
        <v>64</v>
      </c>
      <c r="B18" s="92">
        <v>72.16</v>
      </c>
      <c r="C18" s="93">
        <f t="shared" si="0"/>
        <v>562.30657909384388</v>
      </c>
      <c r="D18" s="92">
        <v>0</v>
      </c>
      <c r="E18" s="93">
        <v>0</v>
      </c>
      <c r="F18" s="92">
        <v>0</v>
      </c>
      <c r="G18" s="93">
        <f t="shared" si="1"/>
        <v>0</v>
      </c>
      <c r="H18" s="94">
        <f>LARGE((C18,E18,G18),1)</f>
        <v>562.30657909384388</v>
      </c>
      <c r="I18" s="95">
        <v>18</v>
      </c>
    </row>
    <row r="19" spans="1:9" ht="15" customHeight="1">
      <c r="A19" s="37" t="s">
        <v>65</v>
      </c>
      <c r="B19" s="92">
        <v>67.75</v>
      </c>
      <c r="C19" s="93">
        <f t="shared" si="0"/>
        <v>527.94166759434484</v>
      </c>
      <c r="D19" s="92">
        <v>0</v>
      </c>
      <c r="E19" s="93">
        <v>0</v>
      </c>
      <c r="F19" s="92">
        <v>0</v>
      </c>
      <c r="G19" s="93">
        <f t="shared" si="1"/>
        <v>0</v>
      </c>
      <c r="H19" s="94">
        <f>LARGE((C19,E19,G19),1)</f>
        <v>527.94166759434484</v>
      </c>
      <c r="I19" s="95">
        <v>19</v>
      </c>
    </row>
    <row r="20" spans="1:9" ht="15" customHeight="1">
      <c r="A20" s="37" t="s">
        <v>52</v>
      </c>
      <c r="B20" s="92">
        <v>72.91</v>
      </c>
      <c r="C20" s="93">
        <f t="shared" si="0"/>
        <v>568.15095179784032</v>
      </c>
      <c r="D20" s="92">
        <v>0</v>
      </c>
      <c r="E20" s="93">
        <v>0</v>
      </c>
      <c r="F20" s="92">
        <v>34.159999999999997</v>
      </c>
      <c r="G20" s="93">
        <f t="shared" si="1"/>
        <v>312.64157419059603</v>
      </c>
      <c r="H20" s="94">
        <f>LARGE((C20,E20,G20),1)</f>
        <v>568.15095179784032</v>
      </c>
      <c r="I20" s="95">
        <v>21</v>
      </c>
    </row>
    <row r="21" spans="1:9" ht="15" customHeight="1">
      <c r="A21" s="37" t="s">
        <v>53</v>
      </c>
      <c r="B21" s="92">
        <v>62.41</v>
      </c>
      <c r="C21" s="93">
        <f t="shared" si="0"/>
        <v>486.3297339418902</v>
      </c>
      <c r="D21" s="92">
        <v>0</v>
      </c>
      <c r="E21" s="93">
        <v>0</v>
      </c>
      <c r="F21" s="92">
        <v>0</v>
      </c>
      <c r="G21" s="93">
        <f t="shared" si="1"/>
        <v>0</v>
      </c>
      <c r="H21" s="94">
        <f>LARGE((C21,E21,G21),1)</f>
        <v>486.3297339418902</v>
      </c>
      <c r="I21" s="95">
        <v>31</v>
      </c>
    </row>
    <row r="22" spans="1:9" ht="15" customHeight="1">
      <c r="A22" s="38" t="s">
        <v>49</v>
      </c>
      <c r="B22" s="92">
        <v>61.16</v>
      </c>
      <c r="C22" s="93">
        <f t="shared" si="0"/>
        <v>476.58911276856281</v>
      </c>
      <c r="D22" s="92">
        <v>0</v>
      </c>
      <c r="E22" s="93">
        <f>D22/D$15*1000*D$14</f>
        <v>0</v>
      </c>
      <c r="F22" s="92">
        <v>0</v>
      </c>
      <c r="G22" s="93">
        <f t="shared" si="1"/>
        <v>0</v>
      </c>
      <c r="H22" s="94">
        <f>LARGE((C22,E22,G22),1)</f>
        <v>476.58911276856281</v>
      </c>
      <c r="I22" s="95">
        <v>33</v>
      </c>
    </row>
    <row r="23" spans="1:9" ht="15" customHeight="1">
      <c r="A23" s="206" t="s">
        <v>50</v>
      </c>
      <c r="B23" s="92">
        <v>60.08</v>
      </c>
      <c r="C23" s="93">
        <f t="shared" si="0"/>
        <v>468.1732160748079</v>
      </c>
      <c r="D23" s="92">
        <v>0</v>
      </c>
      <c r="E23" s="93">
        <v>0</v>
      </c>
      <c r="F23" s="92">
        <v>0</v>
      </c>
      <c r="G23" s="93">
        <f t="shared" si="1"/>
        <v>0</v>
      </c>
      <c r="H23" s="94">
        <f>LARGE((C23,E23,G23),1)</f>
        <v>468.1732160748079</v>
      </c>
      <c r="I23" s="95">
        <v>34</v>
      </c>
    </row>
    <row r="24" spans="1:9" ht="15" customHeight="1">
      <c r="A24" s="37" t="s">
        <v>58</v>
      </c>
      <c r="B24" s="92">
        <v>59.75</v>
      </c>
      <c r="C24" s="93">
        <f t="shared" si="0"/>
        <v>465.60169208504948</v>
      </c>
      <c r="D24" s="92">
        <v>0</v>
      </c>
      <c r="E24" s="93">
        <v>0</v>
      </c>
      <c r="F24" s="92">
        <v>0</v>
      </c>
      <c r="G24" s="93">
        <f t="shared" si="1"/>
        <v>0</v>
      </c>
      <c r="H24" s="94">
        <f>LARGE((C24,E24,G24),1)</f>
        <v>465.60169208504948</v>
      </c>
      <c r="I24" s="95">
        <v>35</v>
      </c>
    </row>
    <row r="25" spans="1:9" ht="15" customHeight="1">
      <c r="A25" s="37" t="s">
        <v>54</v>
      </c>
      <c r="B25" s="92">
        <v>55.41</v>
      </c>
      <c r="C25" s="93">
        <f t="shared" si="0"/>
        <v>431.78225537125678</v>
      </c>
      <c r="D25" s="92">
        <v>0</v>
      </c>
      <c r="E25" s="93">
        <v>0</v>
      </c>
      <c r="F25" s="92">
        <v>0</v>
      </c>
      <c r="G25" s="93">
        <f t="shared" si="1"/>
        <v>0</v>
      </c>
      <c r="H25" s="94">
        <f>LARGE((C25,E25,G25),1)</f>
        <v>431.78225537125678</v>
      </c>
      <c r="I25" s="95">
        <v>42</v>
      </c>
    </row>
    <row r="26" spans="1:9" ht="15" customHeight="1">
      <c r="A26" s="202" t="s">
        <v>51</v>
      </c>
      <c r="B26" s="92">
        <v>43.91</v>
      </c>
      <c r="C26" s="93">
        <f t="shared" si="0"/>
        <v>342.16854057664477</v>
      </c>
      <c r="D26" s="92">
        <v>0</v>
      </c>
      <c r="E26" s="93">
        <v>0</v>
      </c>
      <c r="F26" s="92">
        <v>0</v>
      </c>
      <c r="G26" s="93">
        <f t="shared" si="1"/>
        <v>0</v>
      </c>
      <c r="H26" s="94">
        <f>LARGE((C26,E26,G26),1)</f>
        <v>342.16854057664477</v>
      </c>
      <c r="I26" s="95">
        <v>51</v>
      </c>
    </row>
    <row r="27" spans="1:9" ht="15" customHeight="1">
      <c r="A27" s="37" t="s">
        <v>55</v>
      </c>
      <c r="B27" s="92">
        <v>27.41</v>
      </c>
      <c r="C27" s="93">
        <f t="shared" si="0"/>
        <v>213.59234108872312</v>
      </c>
      <c r="D27" s="92">
        <v>0</v>
      </c>
      <c r="E27" s="93">
        <v>0</v>
      </c>
      <c r="F27" s="92">
        <v>0</v>
      </c>
      <c r="G27" s="93">
        <f t="shared" si="1"/>
        <v>0</v>
      </c>
      <c r="H27" s="94">
        <f>LARGE((C27,E27,G27),1)</f>
        <v>213.59234108872312</v>
      </c>
      <c r="I27" s="95">
        <v>55</v>
      </c>
    </row>
    <row r="28" spans="1:9" ht="15" customHeight="1">
      <c r="A28" s="37" t="s">
        <v>59</v>
      </c>
      <c r="B28" s="92">
        <v>26.25</v>
      </c>
      <c r="C28" s="93">
        <f t="shared" si="0"/>
        <v>204.55304463987531</v>
      </c>
      <c r="D28" s="92">
        <v>0</v>
      </c>
      <c r="E28" s="93">
        <v>0</v>
      </c>
      <c r="F28" s="92">
        <v>0</v>
      </c>
      <c r="G28" s="93">
        <f t="shared" si="1"/>
        <v>0</v>
      </c>
      <c r="H28" s="94">
        <f>LARGE((C28,E28,G28),1)</f>
        <v>204.55304463987531</v>
      </c>
      <c r="I28" s="95">
        <v>57</v>
      </c>
    </row>
    <row r="29" spans="1:9" ht="15" customHeight="1">
      <c r="A29" s="37" t="s">
        <v>56</v>
      </c>
      <c r="B29" s="92">
        <v>6.91</v>
      </c>
      <c r="C29" s="93">
        <f t="shared" si="0"/>
        <v>53.846153846153854</v>
      </c>
      <c r="D29" s="92">
        <v>0</v>
      </c>
      <c r="E29" s="93">
        <v>0</v>
      </c>
      <c r="F29" s="92">
        <v>0</v>
      </c>
      <c r="G29" s="93">
        <f t="shared" si="1"/>
        <v>0</v>
      </c>
      <c r="H29" s="94">
        <f>LARGE((C29,E29,G29),1)</f>
        <v>53.846153846153854</v>
      </c>
      <c r="I29" s="95">
        <v>64</v>
      </c>
    </row>
    <row r="30" spans="1:9" ht="15" customHeight="1">
      <c r="A30" s="37" t="s">
        <v>66</v>
      </c>
      <c r="B30" s="92">
        <v>0</v>
      </c>
      <c r="C30" s="93">
        <f t="shared" si="0"/>
        <v>0</v>
      </c>
      <c r="D30" s="92">
        <v>0</v>
      </c>
      <c r="E30" s="93">
        <v>0</v>
      </c>
      <c r="F30" s="92">
        <v>0</v>
      </c>
      <c r="G30" s="93">
        <f t="shared" si="1"/>
        <v>0</v>
      </c>
      <c r="H30" s="94">
        <f>LARGE((C30,E30,G30),1)</f>
        <v>0</v>
      </c>
      <c r="I30" s="95" t="s">
        <v>67</v>
      </c>
    </row>
  </sheetData>
  <mergeCells count="5">
    <mergeCell ref="A1:A7"/>
    <mergeCell ref="B6:C6"/>
    <mergeCell ref="B2:F2"/>
    <mergeCell ref="B4:F4"/>
    <mergeCell ref="B10:C10"/>
  </mergeCells>
  <phoneticPr fontId="1" type="noConversion"/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showRuler="0" workbookViewId="0">
      <selection activeCell="H17" sqref="H17"/>
    </sheetView>
  </sheetViews>
  <sheetFormatPr baseColWidth="10" defaultColWidth="10.7109375" defaultRowHeight="13" x14ac:dyDescent="0"/>
  <cols>
    <col min="1" max="1" width="17.28515625" style="96" customWidth="1"/>
    <col min="2" max="8" width="8.7109375" style="68" customWidth="1"/>
    <col min="9" max="9" width="9.140625" style="68" customWidth="1"/>
    <col min="10" max="16384" width="10.7109375" style="366"/>
  </cols>
  <sheetData>
    <row r="1" spans="1:9" ht="15" customHeight="1">
      <c r="A1" s="393"/>
      <c r="B1" s="66"/>
      <c r="C1" s="66"/>
      <c r="D1" s="66"/>
      <c r="E1" s="66"/>
      <c r="F1" s="66"/>
      <c r="G1" s="66"/>
      <c r="H1" s="66"/>
      <c r="I1" s="67"/>
    </row>
    <row r="2" spans="1:9" ht="15" customHeight="1">
      <c r="A2" s="393"/>
      <c r="B2" s="395" t="s">
        <v>77</v>
      </c>
      <c r="C2" s="395"/>
      <c r="D2" s="395"/>
      <c r="E2" s="395"/>
      <c r="F2" s="395"/>
      <c r="G2" s="66"/>
      <c r="H2" s="66"/>
      <c r="I2" s="67"/>
    </row>
    <row r="3" spans="1:9" ht="15" customHeight="1">
      <c r="A3" s="393"/>
      <c r="B3" s="66"/>
      <c r="C3" s="66"/>
      <c r="D3" s="66"/>
      <c r="E3" s="66"/>
      <c r="F3" s="66"/>
      <c r="G3" s="66"/>
      <c r="H3" s="66"/>
      <c r="I3" s="67"/>
    </row>
    <row r="4" spans="1:9" ht="15" customHeight="1">
      <c r="A4" s="393"/>
      <c r="B4" s="395" t="s">
        <v>37</v>
      </c>
      <c r="C4" s="395"/>
      <c r="D4" s="395"/>
      <c r="E4" s="395"/>
      <c r="F4" s="395"/>
      <c r="G4" s="66"/>
      <c r="H4" s="66"/>
      <c r="I4" s="67"/>
    </row>
    <row r="5" spans="1:9" ht="15" customHeight="1">
      <c r="A5" s="393"/>
      <c r="B5" s="66"/>
      <c r="C5" s="66"/>
      <c r="D5" s="66"/>
      <c r="E5" s="66"/>
      <c r="F5" s="66"/>
      <c r="G5" s="66"/>
      <c r="H5" s="66"/>
      <c r="I5" s="67"/>
    </row>
    <row r="6" spans="1:9" ht="15" customHeight="1">
      <c r="A6" s="393"/>
      <c r="B6" s="394"/>
      <c r="C6" s="394"/>
      <c r="D6" s="66"/>
      <c r="E6" s="66"/>
      <c r="F6" s="66"/>
      <c r="G6" s="66"/>
      <c r="H6" s="66"/>
      <c r="I6" s="67"/>
    </row>
    <row r="7" spans="1:9" ht="15" customHeight="1">
      <c r="A7" s="393"/>
      <c r="B7" s="66"/>
      <c r="C7" s="66"/>
      <c r="D7" s="66"/>
      <c r="E7" s="66"/>
      <c r="F7" s="66"/>
      <c r="G7" s="66"/>
      <c r="H7" s="66"/>
      <c r="I7" s="67"/>
    </row>
    <row r="8" spans="1:9" ht="15" customHeight="1">
      <c r="A8" s="69" t="s">
        <v>12</v>
      </c>
      <c r="B8" s="70" t="s">
        <v>72</v>
      </c>
      <c r="C8" s="70"/>
      <c r="D8" s="70"/>
      <c r="E8" s="70"/>
      <c r="F8" s="71"/>
      <c r="G8" s="71"/>
      <c r="H8" s="71"/>
      <c r="I8" s="67"/>
    </row>
    <row r="9" spans="1:9" ht="15" customHeight="1">
      <c r="A9" s="69" t="s">
        <v>0</v>
      </c>
      <c r="B9" s="70" t="s">
        <v>73</v>
      </c>
      <c r="C9" s="70"/>
      <c r="D9" s="70"/>
      <c r="E9" s="70"/>
      <c r="F9" s="71"/>
      <c r="G9" s="71"/>
      <c r="H9" s="71"/>
      <c r="I9" s="67"/>
    </row>
    <row r="10" spans="1:9" ht="15" customHeight="1">
      <c r="A10" s="69" t="s">
        <v>14</v>
      </c>
      <c r="B10" s="396">
        <v>41288</v>
      </c>
      <c r="C10" s="396"/>
      <c r="D10" s="72"/>
      <c r="E10" s="72"/>
      <c r="F10" s="73"/>
      <c r="G10" s="73"/>
      <c r="H10" s="73"/>
      <c r="I10" s="67"/>
    </row>
    <row r="11" spans="1:9" ht="15" customHeight="1">
      <c r="A11" s="69" t="s">
        <v>36</v>
      </c>
      <c r="B11" s="70" t="s">
        <v>74</v>
      </c>
      <c r="C11" s="72"/>
      <c r="D11" s="66"/>
      <c r="E11" s="66"/>
      <c r="F11" s="66"/>
      <c r="G11" s="66"/>
      <c r="H11" s="66"/>
      <c r="I11" s="67"/>
    </row>
    <row r="12" spans="1:9" ht="15" customHeight="1">
      <c r="A12" s="69" t="s">
        <v>17</v>
      </c>
      <c r="B12" s="71" t="s">
        <v>75</v>
      </c>
      <c r="C12" s="66"/>
      <c r="D12" s="66"/>
      <c r="E12" s="66"/>
      <c r="F12" s="66"/>
      <c r="G12" s="66"/>
      <c r="H12" s="66"/>
      <c r="I12" s="67"/>
    </row>
    <row r="13" spans="1:9" ht="15" customHeight="1">
      <c r="A13" s="71" t="s">
        <v>13</v>
      </c>
      <c r="B13" s="74" t="s">
        <v>2</v>
      </c>
      <c r="C13" s="75"/>
      <c r="D13" s="76" t="s">
        <v>18</v>
      </c>
      <c r="E13" s="75"/>
      <c r="F13" s="76" t="s">
        <v>1</v>
      </c>
      <c r="G13" s="75"/>
      <c r="H13" s="77"/>
      <c r="I13" s="78" t="s">
        <v>27</v>
      </c>
    </row>
    <row r="14" spans="1:9" ht="15" customHeight="1">
      <c r="A14" s="71" t="s">
        <v>16</v>
      </c>
      <c r="B14" s="79">
        <v>0.7</v>
      </c>
      <c r="C14" s="80"/>
      <c r="D14" s="81">
        <v>0</v>
      </c>
      <c r="E14" s="80"/>
      <c r="F14" s="81">
        <v>0.8</v>
      </c>
      <c r="G14" s="80"/>
      <c r="H14" s="82" t="s">
        <v>19</v>
      </c>
      <c r="I14" s="83" t="s">
        <v>28</v>
      </c>
    </row>
    <row r="15" spans="1:9" ht="15" customHeight="1">
      <c r="A15" s="71" t="s">
        <v>15</v>
      </c>
      <c r="B15" s="84">
        <v>95.4</v>
      </c>
      <c r="C15" s="85"/>
      <c r="D15" s="86">
        <v>1</v>
      </c>
      <c r="E15" s="85"/>
      <c r="F15" s="86">
        <v>95</v>
      </c>
      <c r="G15" s="85"/>
      <c r="H15" s="82" t="s">
        <v>20</v>
      </c>
      <c r="I15" s="83" t="s">
        <v>29</v>
      </c>
    </row>
    <row r="16" spans="1:9" ht="15" customHeight="1">
      <c r="A16" s="71"/>
      <c r="B16" s="88" t="s">
        <v>5</v>
      </c>
      <c r="C16" s="89" t="s">
        <v>4</v>
      </c>
      <c r="D16" s="89" t="s">
        <v>23</v>
      </c>
      <c r="E16" s="89" t="s">
        <v>4</v>
      </c>
      <c r="F16" s="89" t="s">
        <v>5</v>
      </c>
      <c r="G16" s="89" t="s">
        <v>4</v>
      </c>
      <c r="H16" s="90" t="s">
        <v>4</v>
      </c>
      <c r="I16" s="91">
        <v>60</v>
      </c>
    </row>
    <row r="17" spans="1:9" ht="15" customHeight="1">
      <c r="A17" s="31" t="s">
        <v>57</v>
      </c>
      <c r="B17" s="97">
        <v>84.2</v>
      </c>
      <c r="C17" s="93">
        <f t="shared" ref="C17:C25" si="0">B17/B$15*1000*B$14</f>
        <v>617.81970649895175</v>
      </c>
      <c r="D17" s="92">
        <v>0</v>
      </c>
      <c r="E17" s="93">
        <v>0</v>
      </c>
      <c r="F17" s="92">
        <v>70</v>
      </c>
      <c r="G17" s="93">
        <f>F17/F$15*1000*F$14</f>
        <v>589.47368421052624</v>
      </c>
      <c r="H17" s="94">
        <f>LARGE((C17,E17,G17),1)</f>
        <v>617.81970649895175</v>
      </c>
      <c r="I17" s="95">
        <v>12</v>
      </c>
    </row>
    <row r="18" spans="1:9" ht="15" customHeight="1">
      <c r="A18" s="37" t="s">
        <v>52</v>
      </c>
      <c r="B18" s="97">
        <v>84.4</v>
      </c>
      <c r="C18" s="93">
        <f t="shared" si="0"/>
        <v>619.28721174004181</v>
      </c>
      <c r="D18" s="92">
        <v>0</v>
      </c>
      <c r="E18" s="93">
        <v>0</v>
      </c>
      <c r="F18" s="92">
        <v>85.6</v>
      </c>
      <c r="G18" s="93">
        <f>F18/F$15*1000*F$14</f>
        <v>720.84210526315792</v>
      </c>
      <c r="H18" s="94">
        <f>LARGE((C18,E18,G18),1)</f>
        <v>720.84210526315792</v>
      </c>
      <c r="I18" s="95">
        <v>3</v>
      </c>
    </row>
    <row r="19" spans="1:9" ht="15" customHeight="1">
      <c r="A19" s="37" t="s">
        <v>59</v>
      </c>
      <c r="B19" s="97">
        <v>93.6</v>
      </c>
      <c r="C19" s="93">
        <f t="shared" si="0"/>
        <v>686.79245283018861</v>
      </c>
      <c r="D19" s="92">
        <v>0</v>
      </c>
      <c r="E19" s="93">
        <v>0</v>
      </c>
      <c r="F19" s="92">
        <v>81</v>
      </c>
      <c r="G19" s="93">
        <f>F19/F$15*1000*F$14</f>
        <v>682.1052631578948</v>
      </c>
      <c r="H19" s="94">
        <f>LARGE((C19,E19,G19),1)</f>
        <v>686.79245283018861</v>
      </c>
      <c r="I19" s="95">
        <v>5</v>
      </c>
    </row>
    <row r="20" spans="1:9" ht="15" customHeight="1">
      <c r="A20" s="37" t="s">
        <v>65</v>
      </c>
      <c r="B20" s="97">
        <v>76.2</v>
      </c>
      <c r="C20" s="93">
        <f t="shared" si="0"/>
        <v>559.11949685534591</v>
      </c>
      <c r="D20" s="92">
        <v>0</v>
      </c>
      <c r="E20" s="93">
        <v>0</v>
      </c>
      <c r="F20" s="92">
        <v>74</v>
      </c>
      <c r="G20" s="93">
        <f>F20/F$15*1000*F$14</f>
        <v>623.15789473684208</v>
      </c>
      <c r="H20" s="94">
        <f>LARGE((C20,E20,G20),1)</f>
        <v>623.15789473684208</v>
      </c>
      <c r="I20" s="95">
        <v>8</v>
      </c>
    </row>
    <row r="21" spans="1:9" ht="15" customHeight="1">
      <c r="A21" s="37" t="s">
        <v>64</v>
      </c>
      <c r="B21" s="97">
        <v>77.8</v>
      </c>
      <c r="C21" s="93">
        <f t="shared" si="0"/>
        <v>570.8595387840669</v>
      </c>
      <c r="D21" s="92">
        <v>0</v>
      </c>
      <c r="E21" s="93">
        <v>0</v>
      </c>
      <c r="F21" s="92">
        <v>30</v>
      </c>
      <c r="G21" s="93">
        <f>F21/F$15*1000*F$14</f>
        <v>252.63157894736844</v>
      </c>
      <c r="H21" s="94">
        <f>LARGE((C21,E21,G21),1)</f>
        <v>570.8595387840669</v>
      </c>
      <c r="I21" s="95">
        <v>23</v>
      </c>
    </row>
    <row r="22" spans="1:9" ht="15" customHeight="1">
      <c r="A22" s="37" t="s">
        <v>55</v>
      </c>
      <c r="B22" s="97">
        <v>62.4</v>
      </c>
      <c r="C22" s="93">
        <f t="shared" si="0"/>
        <v>457.86163522012572</v>
      </c>
      <c r="D22" s="92">
        <v>0</v>
      </c>
      <c r="E22" s="93">
        <v>0</v>
      </c>
      <c r="F22" s="92">
        <v>0</v>
      </c>
      <c r="G22" s="93">
        <v>0</v>
      </c>
      <c r="H22" s="94">
        <f>LARGE((C22,E22,G22),1)</f>
        <v>457.86163522012572</v>
      </c>
      <c r="I22" s="95">
        <v>34</v>
      </c>
    </row>
    <row r="23" spans="1:9" ht="15" customHeight="1">
      <c r="A23" s="37" t="s">
        <v>54</v>
      </c>
      <c r="B23" s="97">
        <v>56.6</v>
      </c>
      <c r="C23" s="93">
        <f t="shared" si="0"/>
        <v>415.30398322851153</v>
      </c>
      <c r="D23" s="92">
        <v>0</v>
      </c>
      <c r="E23" s="93">
        <v>0</v>
      </c>
      <c r="F23" s="92">
        <v>0</v>
      </c>
      <c r="G23" s="93">
        <v>0</v>
      </c>
      <c r="H23" s="94">
        <f>LARGE((C23,E23,G23),1)</f>
        <v>415.30398322851153</v>
      </c>
      <c r="I23" s="95">
        <v>38</v>
      </c>
    </row>
    <row r="24" spans="1:9" ht="15" customHeight="1">
      <c r="A24" s="38" t="s">
        <v>49</v>
      </c>
      <c r="B24" s="97">
        <v>45.6</v>
      </c>
      <c r="C24" s="93">
        <f t="shared" si="0"/>
        <v>334.59119496855345</v>
      </c>
      <c r="D24" s="92">
        <v>0</v>
      </c>
      <c r="E24" s="93">
        <v>0</v>
      </c>
      <c r="F24" s="92">
        <v>0</v>
      </c>
      <c r="G24" s="93">
        <v>0</v>
      </c>
      <c r="H24" s="94">
        <f>LARGE((C24,E24,G24),1)</f>
        <v>334.59119496855345</v>
      </c>
      <c r="I24" s="95">
        <v>46</v>
      </c>
    </row>
    <row r="25" spans="1:9" ht="15" customHeight="1">
      <c r="A25" s="37" t="s">
        <v>58</v>
      </c>
      <c r="B25" s="97">
        <v>38.4</v>
      </c>
      <c r="C25" s="93">
        <f t="shared" si="0"/>
        <v>281.76100628930811</v>
      </c>
      <c r="D25" s="92">
        <v>0</v>
      </c>
      <c r="E25" s="93">
        <v>0</v>
      </c>
      <c r="F25" s="92">
        <v>0</v>
      </c>
      <c r="G25" s="93">
        <v>0</v>
      </c>
      <c r="H25" s="94">
        <f>LARGE((C25,E25,G25),1)</f>
        <v>281.76100628930811</v>
      </c>
      <c r="I25" s="95">
        <v>53</v>
      </c>
    </row>
  </sheetData>
  <mergeCells count="5">
    <mergeCell ref="B10:C10"/>
    <mergeCell ref="A1:A7"/>
    <mergeCell ref="B6:C6"/>
    <mergeCell ref="B2:F2"/>
    <mergeCell ref="B4:F4"/>
  </mergeCells>
  <phoneticPr fontId="1" type="noConversion"/>
  <conditionalFormatting sqref="A17:A25">
    <cfRule type="duplicateValues" dxfId="132" priority="51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showRuler="0" topLeftCell="A15" workbookViewId="0">
      <selection activeCell="K58" sqref="K58"/>
    </sheetView>
  </sheetViews>
  <sheetFormatPr baseColWidth="10" defaultColWidth="10.7109375" defaultRowHeight="13" x14ac:dyDescent="0"/>
  <cols>
    <col min="1" max="1" width="17.28515625" customWidth="1"/>
    <col min="2" max="8" width="8.7109375" customWidth="1"/>
    <col min="9" max="9" width="9.140625" customWidth="1"/>
  </cols>
  <sheetData>
    <row r="1" spans="1:9" ht="15" customHeight="1">
      <c r="A1" s="393"/>
      <c r="B1" s="66"/>
      <c r="C1" s="66"/>
      <c r="D1" s="66"/>
      <c r="E1" s="66"/>
      <c r="F1" s="66"/>
      <c r="G1" s="66"/>
      <c r="H1" s="66"/>
      <c r="I1" s="67"/>
    </row>
    <row r="2" spans="1:9" ht="15" customHeight="1">
      <c r="A2" s="393"/>
      <c r="B2" s="395" t="s">
        <v>77</v>
      </c>
      <c r="C2" s="395"/>
      <c r="D2" s="395"/>
      <c r="E2" s="395"/>
      <c r="F2" s="395"/>
      <c r="G2" s="66"/>
      <c r="H2" s="66"/>
      <c r="I2" s="67"/>
    </row>
    <row r="3" spans="1:9" ht="15" customHeight="1">
      <c r="A3" s="393"/>
      <c r="B3" s="66"/>
      <c r="C3" s="66"/>
      <c r="D3" s="66"/>
      <c r="E3" s="66"/>
      <c r="F3" s="66"/>
      <c r="G3" s="66"/>
      <c r="H3" s="66"/>
      <c r="I3" s="67"/>
    </row>
    <row r="4" spans="1:9" ht="15" customHeight="1">
      <c r="A4" s="393"/>
      <c r="B4" s="395" t="s">
        <v>37</v>
      </c>
      <c r="C4" s="395"/>
      <c r="D4" s="395"/>
      <c r="E4" s="395"/>
      <c r="F4" s="395"/>
      <c r="G4" s="66"/>
      <c r="H4" s="66"/>
      <c r="I4" s="67"/>
    </row>
    <row r="5" spans="1:9" ht="15" customHeight="1">
      <c r="A5" s="393"/>
      <c r="B5" s="66"/>
      <c r="C5" s="66"/>
      <c r="D5" s="66"/>
      <c r="E5" s="66"/>
      <c r="F5" s="66"/>
      <c r="G5" s="66"/>
      <c r="H5" s="66"/>
      <c r="I5" s="67"/>
    </row>
    <row r="6" spans="1:9" ht="15" customHeight="1">
      <c r="A6" s="393"/>
      <c r="B6" s="394"/>
      <c r="C6" s="394"/>
      <c r="D6" s="66"/>
      <c r="E6" s="66"/>
      <c r="F6" s="66"/>
      <c r="G6" s="66"/>
      <c r="H6" s="66"/>
      <c r="I6" s="67"/>
    </row>
    <row r="7" spans="1:9" ht="15" customHeight="1">
      <c r="A7" s="393"/>
      <c r="B7" s="66"/>
      <c r="C7" s="66"/>
      <c r="D7" s="66"/>
      <c r="E7" s="66"/>
      <c r="F7" s="66"/>
      <c r="G7" s="66"/>
      <c r="H7" s="66"/>
      <c r="I7" s="67"/>
    </row>
    <row r="8" spans="1:9" ht="15" customHeight="1">
      <c r="A8" s="69" t="s">
        <v>12</v>
      </c>
      <c r="B8" s="70" t="s">
        <v>82</v>
      </c>
      <c r="C8" s="70"/>
      <c r="D8" s="70"/>
      <c r="E8" s="70"/>
      <c r="F8" s="71"/>
      <c r="G8" s="71"/>
      <c r="H8" s="71"/>
      <c r="I8" s="67"/>
    </row>
    <row r="9" spans="1:9" ht="15" customHeight="1">
      <c r="A9" s="69" t="s">
        <v>0</v>
      </c>
      <c r="B9" s="70" t="s">
        <v>83</v>
      </c>
      <c r="C9" s="70"/>
      <c r="D9" s="70"/>
      <c r="E9" s="70"/>
      <c r="F9" s="71"/>
      <c r="G9" s="71"/>
      <c r="H9" s="71"/>
      <c r="I9" s="67"/>
    </row>
    <row r="10" spans="1:9" ht="15" customHeight="1">
      <c r="A10" s="69" t="s">
        <v>14</v>
      </c>
      <c r="B10" s="396" t="s">
        <v>84</v>
      </c>
      <c r="C10" s="396"/>
      <c r="D10" s="72"/>
      <c r="E10" s="72"/>
      <c r="F10" s="73"/>
      <c r="G10" s="73"/>
      <c r="H10" s="73"/>
      <c r="I10" s="67"/>
    </row>
    <row r="11" spans="1:9" ht="15" customHeight="1">
      <c r="A11" s="69" t="s">
        <v>36</v>
      </c>
      <c r="B11" s="70" t="s">
        <v>44</v>
      </c>
      <c r="C11" s="72"/>
      <c r="D11" s="66"/>
      <c r="E11" s="66"/>
      <c r="F11" s="66"/>
      <c r="G11" s="66"/>
      <c r="H11" s="66"/>
      <c r="I11" s="67"/>
    </row>
    <row r="12" spans="1:9" ht="15" customHeight="1">
      <c r="A12" s="69" t="s">
        <v>17</v>
      </c>
      <c r="B12" s="71" t="s">
        <v>75</v>
      </c>
      <c r="C12" s="66"/>
      <c r="D12" s="66"/>
      <c r="E12" s="66"/>
      <c r="F12" s="66"/>
      <c r="G12" s="66"/>
      <c r="H12" s="66"/>
      <c r="I12" s="67"/>
    </row>
    <row r="13" spans="1:9" ht="15" customHeight="1">
      <c r="A13" s="71" t="s">
        <v>13</v>
      </c>
      <c r="B13" s="74" t="s">
        <v>2</v>
      </c>
      <c r="C13" s="75"/>
      <c r="D13" s="76" t="s">
        <v>18</v>
      </c>
      <c r="E13" s="75"/>
      <c r="F13" s="76" t="s">
        <v>1</v>
      </c>
      <c r="G13" s="75"/>
      <c r="H13" s="77"/>
      <c r="I13" s="78" t="s">
        <v>27</v>
      </c>
    </row>
    <row r="14" spans="1:9" ht="15" customHeight="1">
      <c r="A14" s="71" t="s">
        <v>16</v>
      </c>
      <c r="B14" s="79">
        <v>0</v>
      </c>
      <c r="C14" s="80"/>
      <c r="D14" s="81">
        <v>0</v>
      </c>
      <c r="E14" s="80"/>
      <c r="F14" s="81">
        <v>0.5</v>
      </c>
      <c r="G14" s="80"/>
      <c r="H14" s="82" t="s">
        <v>19</v>
      </c>
      <c r="I14" s="83" t="s">
        <v>28</v>
      </c>
    </row>
    <row r="15" spans="1:9" ht="15" customHeight="1">
      <c r="A15" s="71" t="s">
        <v>15</v>
      </c>
      <c r="B15" s="84">
        <v>1</v>
      </c>
      <c r="C15" s="85"/>
      <c r="D15" s="86">
        <v>1</v>
      </c>
      <c r="E15" s="85"/>
      <c r="F15" s="86">
        <v>87.8</v>
      </c>
      <c r="G15" s="85"/>
      <c r="H15" s="82" t="s">
        <v>20</v>
      </c>
      <c r="I15" s="83" t="s">
        <v>29</v>
      </c>
    </row>
    <row r="16" spans="1:9" ht="15" customHeight="1">
      <c r="A16" s="71"/>
      <c r="B16" s="88" t="s">
        <v>5</v>
      </c>
      <c r="C16" s="89" t="s">
        <v>4</v>
      </c>
      <c r="D16" s="89" t="s">
        <v>5</v>
      </c>
      <c r="E16" s="89" t="s">
        <v>4</v>
      </c>
      <c r="F16" s="89" t="s">
        <v>5</v>
      </c>
      <c r="G16" s="89" t="s">
        <v>4</v>
      </c>
      <c r="H16" s="90" t="s">
        <v>4</v>
      </c>
      <c r="I16" s="91">
        <v>39</v>
      </c>
    </row>
    <row r="17" spans="1:9" ht="15" customHeight="1">
      <c r="A17" s="101" t="s">
        <v>128</v>
      </c>
      <c r="B17" s="108">
        <v>0</v>
      </c>
      <c r="C17" s="93">
        <v>0</v>
      </c>
      <c r="D17" s="92">
        <v>0</v>
      </c>
      <c r="E17" s="93">
        <v>0</v>
      </c>
      <c r="F17" s="92">
        <v>87.8</v>
      </c>
      <c r="G17" s="93">
        <f t="shared" ref="G17:G58" si="0">F17/F$15*1000*F$14</f>
        <v>500</v>
      </c>
      <c r="H17" s="106">
        <f>LARGE((C17,E17,G17),1)</f>
        <v>500</v>
      </c>
      <c r="I17" s="95">
        <v>1</v>
      </c>
    </row>
    <row r="18" spans="1:9" ht="15" customHeight="1">
      <c r="A18" s="206" t="s">
        <v>107</v>
      </c>
      <c r="B18" s="108">
        <v>0</v>
      </c>
      <c r="C18" s="93">
        <f>B18/B$15*1000*B$14</f>
        <v>0</v>
      </c>
      <c r="D18" s="92">
        <v>0</v>
      </c>
      <c r="E18" s="93">
        <v>0</v>
      </c>
      <c r="F18" s="92">
        <v>76.2</v>
      </c>
      <c r="G18" s="93">
        <f t="shared" si="0"/>
        <v>433.94077448747151</v>
      </c>
      <c r="H18" s="106">
        <f>LARGE((C18,E18,G18),1)</f>
        <v>433.94077448747151</v>
      </c>
      <c r="I18" s="95">
        <v>1</v>
      </c>
    </row>
    <row r="19" spans="1:9" ht="15" customHeight="1">
      <c r="A19" s="100" t="s">
        <v>126</v>
      </c>
      <c r="B19" s="108">
        <v>0</v>
      </c>
      <c r="C19" s="93">
        <v>0</v>
      </c>
      <c r="D19" s="92">
        <v>0</v>
      </c>
      <c r="E19" s="93">
        <v>0</v>
      </c>
      <c r="F19" s="92">
        <v>75.400000000000006</v>
      </c>
      <c r="G19" s="93">
        <f t="shared" si="0"/>
        <v>429.38496583143512</v>
      </c>
      <c r="H19" s="106">
        <f>LARGE((C19,E19,G19),1)</f>
        <v>429.38496583143512</v>
      </c>
      <c r="I19" s="95">
        <v>2</v>
      </c>
    </row>
    <row r="20" spans="1:9" ht="15" customHeight="1">
      <c r="A20" s="110" t="s">
        <v>90</v>
      </c>
      <c r="B20" s="108">
        <v>0</v>
      </c>
      <c r="C20" s="93">
        <f>B20/B$15*1000*B$14</f>
        <v>0</v>
      </c>
      <c r="D20" s="92">
        <v>0</v>
      </c>
      <c r="E20" s="93">
        <v>0</v>
      </c>
      <c r="F20" s="92">
        <v>74.400000000000006</v>
      </c>
      <c r="G20" s="93">
        <f t="shared" si="0"/>
        <v>423.69020501138954</v>
      </c>
      <c r="H20" s="106">
        <f>LARGE((C20,E20,G20),1)</f>
        <v>423.69020501138954</v>
      </c>
      <c r="I20" s="95">
        <v>2</v>
      </c>
    </row>
    <row r="21" spans="1:9" ht="15" customHeight="1">
      <c r="A21" s="100" t="s">
        <v>112</v>
      </c>
      <c r="B21" s="108">
        <v>0</v>
      </c>
      <c r="C21" s="93">
        <v>0</v>
      </c>
      <c r="D21" s="92">
        <v>0</v>
      </c>
      <c r="E21" s="93">
        <v>0</v>
      </c>
      <c r="F21" s="92">
        <v>73.599999999999994</v>
      </c>
      <c r="G21" s="93">
        <f t="shared" si="0"/>
        <v>419.13439635535303</v>
      </c>
      <c r="H21" s="106">
        <f>LARGE((C21,E21,G21),1)</f>
        <v>419.13439635535303</v>
      </c>
      <c r="I21" s="95">
        <v>1</v>
      </c>
    </row>
    <row r="22" spans="1:9" ht="15" customHeight="1">
      <c r="A22" s="206" t="s">
        <v>114</v>
      </c>
      <c r="B22" s="108">
        <v>0</v>
      </c>
      <c r="C22" s="93">
        <v>0</v>
      </c>
      <c r="D22" s="92">
        <v>0</v>
      </c>
      <c r="E22" s="93">
        <v>0</v>
      </c>
      <c r="F22" s="92">
        <v>72.8</v>
      </c>
      <c r="G22" s="93">
        <f t="shared" si="0"/>
        <v>414.57858769931659</v>
      </c>
      <c r="H22" s="106">
        <f>LARGE((C22,E22,G22),1)</f>
        <v>414.57858769931659</v>
      </c>
      <c r="I22" s="95">
        <v>2</v>
      </c>
    </row>
    <row r="23" spans="1:9" ht="15" customHeight="1">
      <c r="A23" s="100" t="s">
        <v>109</v>
      </c>
      <c r="B23" s="108">
        <v>0</v>
      </c>
      <c r="C23" s="93">
        <v>0</v>
      </c>
      <c r="D23" s="92">
        <v>0</v>
      </c>
      <c r="E23" s="93">
        <v>0</v>
      </c>
      <c r="F23" s="92">
        <v>72.599999999999994</v>
      </c>
      <c r="G23" s="93">
        <f t="shared" si="0"/>
        <v>413.4396355353075</v>
      </c>
      <c r="H23" s="106">
        <f>LARGE((C23,E23,G23),1)</f>
        <v>413.4396355353075</v>
      </c>
      <c r="I23" s="95">
        <v>3</v>
      </c>
    </row>
    <row r="24" spans="1:9" ht="15" customHeight="1">
      <c r="A24" s="206" t="s">
        <v>105</v>
      </c>
      <c r="B24" s="108">
        <v>0</v>
      </c>
      <c r="C24" s="93">
        <f>B24/B$15*1000*B$14</f>
        <v>0</v>
      </c>
      <c r="D24" s="92">
        <v>0</v>
      </c>
      <c r="E24" s="93">
        <v>0</v>
      </c>
      <c r="F24" s="92">
        <v>70.599999999999994</v>
      </c>
      <c r="G24" s="93">
        <f t="shared" si="0"/>
        <v>402.05011389521638</v>
      </c>
      <c r="H24" s="106">
        <f>LARGE((C24,E24,G24),1)</f>
        <v>402.05011389521638</v>
      </c>
      <c r="I24" s="95">
        <v>3</v>
      </c>
    </row>
    <row r="25" spans="1:9" ht="15" customHeight="1">
      <c r="A25" s="101" t="s">
        <v>115</v>
      </c>
      <c r="B25" s="108">
        <v>0</v>
      </c>
      <c r="C25" s="93">
        <v>0</v>
      </c>
      <c r="D25" s="92">
        <v>0</v>
      </c>
      <c r="E25" s="93">
        <v>0</v>
      </c>
      <c r="F25" s="92">
        <v>68.8</v>
      </c>
      <c r="G25" s="93">
        <f t="shared" si="0"/>
        <v>391.79954441913441</v>
      </c>
      <c r="H25" s="106">
        <f>LARGE((C25,E25,G25),1)</f>
        <v>391.79954441913441</v>
      </c>
      <c r="I25" s="95">
        <v>4</v>
      </c>
    </row>
    <row r="26" spans="1:9" ht="15" customHeight="1">
      <c r="A26" s="101" t="s">
        <v>135</v>
      </c>
      <c r="B26" s="108">
        <v>0</v>
      </c>
      <c r="C26" s="93">
        <v>0</v>
      </c>
      <c r="D26" s="92">
        <v>0</v>
      </c>
      <c r="E26" s="93">
        <v>0</v>
      </c>
      <c r="F26" s="92">
        <v>68.8</v>
      </c>
      <c r="G26" s="93">
        <f t="shared" si="0"/>
        <v>391.79954441913441</v>
      </c>
      <c r="H26" s="106">
        <f>LARGE((C26,E26,G26),1)</f>
        <v>391.79954441913441</v>
      </c>
      <c r="I26" s="95">
        <v>4</v>
      </c>
    </row>
    <row r="27" spans="1:9" ht="15" customHeight="1">
      <c r="A27" s="100" t="s">
        <v>118</v>
      </c>
      <c r="B27" s="108">
        <v>0</v>
      </c>
      <c r="C27" s="93">
        <v>0</v>
      </c>
      <c r="D27" s="92">
        <v>0</v>
      </c>
      <c r="E27" s="93">
        <v>0</v>
      </c>
      <c r="F27" s="92">
        <v>68.2</v>
      </c>
      <c r="G27" s="93">
        <f t="shared" si="0"/>
        <v>388.3826879271071</v>
      </c>
      <c r="H27" s="106">
        <f>LARGE((C27,E27,G27),1)</f>
        <v>388.3826879271071</v>
      </c>
      <c r="I27" s="95">
        <v>3</v>
      </c>
    </row>
    <row r="28" spans="1:9" ht="15" customHeight="1">
      <c r="A28" s="101" t="s">
        <v>92</v>
      </c>
      <c r="B28" s="108">
        <v>0</v>
      </c>
      <c r="C28" s="93">
        <f>B28/B$15*1000*B$14</f>
        <v>0</v>
      </c>
      <c r="D28" s="92">
        <v>0</v>
      </c>
      <c r="E28" s="93">
        <v>0</v>
      </c>
      <c r="F28" s="92">
        <v>67.400000000000006</v>
      </c>
      <c r="G28" s="93">
        <f t="shared" si="0"/>
        <v>383.82687927107065</v>
      </c>
      <c r="H28" s="106">
        <f>LARGE((C28,E28,G28),1)</f>
        <v>383.82687927107065</v>
      </c>
      <c r="I28" s="95">
        <v>5</v>
      </c>
    </row>
    <row r="29" spans="1:9" ht="15" customHeight="1">
      <c r="A29" s="216" t="s">
        <v>110</v>
      </c>
      <c r="B29" s="108">
        <v>0</v>
      </c>
      <c r="C29" s="93">
        <v>0</v>
      </c>
      <c r="D29" s="92">
        <v>0</v>
      </c>
      <c r="E29" s="93">
        <v>0</v>
      </c>
      <c r="F29" s="92">
        <v>66.400000000000006</v>
      </c>
      <c r="G29" s="93">
        <f t="shared" si="0"/>
        <v>378.13211845102512</v>
      </c>
      <c r="H29" s="106">
        <f>LARGE((C29,E29,G29),1)</f>
        <v>378.13211845102512</v>
      </c>
      <c r="I29" s="95">
        <v>5</v>
      </c>
    </row>
    <row r="30" spans="1:9" ht="15" customHeight="1">
      <c r="A30" s="103" t="s">
        <v>125</v>
      </c>
      <c r="B30" s="108">
        <v>0</v>
      </c>
      <c r="C30" s="93">
        <v>0</v>
      </c>
      <c r="D30" s="92">
        <v>0</v>
      </c>
      <c r="E30" s="93">
        <v>0</v>
      </c>
      <c r="F30" s="92">
        <v>65.8</v>
      </c>
      <c r="G30" s="93">
        <f t="shared" si="0"/>
        <v>374.71526195899776</v>
      </c>
      <c r="H30" s="106">
        <f>LARGE((C30,E30,G30),1)</f>
        <v>374.71526195899776</v>
      </c>
      <c r="I30" s="95">
        <v>4</v>
      </c>
    </row>
    <row r="31" spans="1:9" ht="15" customHeight="1">
      <c r="A31" s="102" t="s">
        <v>116</v>
      </c>
      <c r="B31" s="108">
        <v>0</v>
      </c>
      <c r="C31" s="93">
        <v>0</v>
      </c>
      <c r="D31" s="92">
        <v>0</v>
      </c>
      <c r="E31" s="93">
        <v>0</v>
      </c>
      <c r="F31" s="92">
        <v>64</v>
      </c>
      <c r="G31" s="93">
        <f t="shared" si="0"/>
        <v>364.46469248291572</v>
      </c>
      <c r="H31" s="106">
        <f>LARGE((C31,E31,G31),1)</f>
        <v>364.46469248291572</v>
      </c>
      <c r="I31" s="95">
        <v>6</v>
      </c>
    </row>
    <row r="32" spans="1:9" ht="15" customHeight="1">
      <c r="A32" s="103" t="s">
        <v>134</v>
      </c>
      <c r="B32" s="108">
        <v>0</v>
      </c>
      <c r="C32" s="93">
        <v>0</v>
      </c>
      <c r="D32" s="92">
        <v>0</v>
      </c>
      <c r="E32" s="93">
        <v>0</v>
      </c>
      <c r="F32" s="92">
        <v>62.8</v>
      </c>
      <c r="G32" s="93">
        <f t="shared" si="0"/>
        <v>357.63097949886105</v>
      </c>
      <c r="H32" s="106">
        <f>LARGE((C32,E32,G32),1)</f>
        <v>357.63097949886105</v>
      </c>
      <c r="I32" s="95">
        <v>6</v>
      </c>
    </row>
    <row r="33" spans="1:9" ht="15" customHeight="1">
      <c r="A33" s="102" t="s">
        <v>111</v>
      </c>
      <c r="B33" s="108">
        <v>0</v>
      </c>
      <c r="C33" s="93">
        <v>0</v>
      </c>
      <c r="D33" s="92">
        <v>0</v>
      </c>
      <c r="E33" s="93">
        <v>0</v>
      </c>
      <c r="F33" s="92">
        <v>62</v>
      </c>
      <c r="G33" s="93">
        <f t="shared" si="0"/>
        <v>353.07517084282466</v>
      </c>
      <c r="H33" s="106">
        <f>LARGE((C33,E33,G33),1)</f>
        <v>353.07517084282466</v>
      </c>
      <c r="I33" s="95">
        <v>7</v>
      </c>
    </row>
    <row r="34" spans="1:9" ht="15" customHeight="1">
      <c r="A34" s="171" t="s">
        <v>95</v>
      </c>
      <c r="B34" s="108">
        <v>0</v>
      </c>
      <c r="C34" s="93">
        <v>0</v>
      </c>
      <c r="D34" s="92">
        <v>0</v>
      </c>
      <c r="E34" s="93">
        <v>0</v>
      </c>
      <c r="F34" s="92">
        <v>57.8</v>
      </c>
      <c r="G34" s="93">
        <f t="shared" si="0"/>
        <v>329.15717539863329</v>
      </c>
      <c r="H34" s="106">
        <f>LARGE((C34,E34,G34),1)</f>
        <v>329.15717539863329</v>
      </c>
      <c r="I34" s="95">
        <v>8</v>
      </c>
    </row>
    <row r="35" spans="1:9" ht="15" customHeight="1">
      <c r="A35" s="206" t="s">
        <v>103</v>
      </c>
      <c r="B35" s="108">
        <v>0</v>
      </c>
      <c r="C35" s="93">
        <f>B35/B$15*1000*B$14</f>
        <v>0</v>
      </c>
      <c r="D35" s="92">
        <v>0</v>
      </c>
      <c r="E35" s="93">
        <v>0</v>
      </c>
      <c r="F35" s="92">
        <v>56.4</v>
      </c>
      <c r="G35" s="93">
        <f t="shared" si="0"/>
        <v>321.18451025056947</v>
      </c>
      <c r="H35" s="106">
        <f>LARGE((C35,E35,G35),1)</f>
        <v>321.18451025056947</v>
      </c>
      <c r="I35" s="95">
        <v>7</v>
      </c>
    </row>
    <row r="36" spans="1:9" ht="15" customHeight="1">
      <c r="A36" s="102" t="s">
        <v>96</v>
      </c>
      <c r="B36" s="97">
        <v>0</v>
      </c>
      <c r="C36" s="93">
        <v>0</v>
      </c>
      <c r="D36" s="92">
        <v>0</v>
      </c>
      <c r="E36" s="93">
        <v>0</v>
      </c>
      <c r="F36" s="92">
        <v>56</v>
      </c>
      <c r="G36" s="93">
        <f t="shared" si="0"/>
        <v>318.90660592255125</v>
      </c>
      <c r="H36" s="106">
        <f>LARGE((C36,E36,G36),1)</f>
        <v>318.90660592255125</v>
      </c>
      <c r="I36" s="95">
        <v>9</v>
      </c>
    </row>
    <row r="37" spans="1:9" ht="15" customHeight="1">
      <c r="A37" s="102" t="s">
        <v>130</v>
      </c>
      <c r="B37" s="108">
        <v>0</v>
      </c>
      <c r="C37" s="93">
        <v>0</v>
      </c>
      <c r="D37" s="92">
        <v>0</v>
      </c>
      <c r="E37" s="93">
        <v>0</v>
      </c>
      <c r="F37" s="140">
        <v>56</v>
      </c>
      <c r="G37" s="93">
        <f t="shared" si="0"/>
        <v>318.90660592255125</v>
      </c>
      <c r="H37" s="106">
        <f>LARGE((C37,E37,G37),1)</f>
        <v>318.90660592255125</v>
      </c>
      <c r="I37" s="95">
        <v>1</v>
      </c>
    </row>
    <row r="38" spans="1:9" ht="15" customHeight="1">
      <c r="A38" s="103" t="s">
        <v>137</v>
      </c>
      <c r="B38" s="108">
        <v>0</v>
      </c>
      <c r="C38" s="93">
        <v>0</v>
      </c>
      <c r="D38" s="92">
        <v>0</v>
      </c>
      <c r="E38" s="93">
        <v>0</v>
      </c>
      <c r="F38" s="92">
        <v>55.6</v>
      </c>
      <c r="G38" s="93">
        <f t="shared" si="0"/>
        <v>316.62870159453303</v>
      </c>
      <c r="H38" s="106">
        <f>LARGE((C38,E38,G38),1)</f>
        <v>316.62870159453303</v>
      </c>
      <c r="I38" s="95">
        <v>10</v>
      </c>
    </row>
    <row r="39" spans="1:9" ht="15" customHeight="1">
      <c r="A39" s="103" t="s">
        <v>113</v>
      </c>
      <c r="B39" s="97">
        <v>0</v>
      </c>
      <c r="C39" s="93">
        <v>0</v>
      </c>
      <c r="D39" s="92">
        <v>0</v>
      </c>
      <c r="E39" s="93">
        <v>0</v>
      </c>
      <c r="F39" s="92">
        <v>53.2</v>
      </c>
      <c r="G39" s="93">
        <f t="shared" si="0"/>
        <v>302.96127562642374</v>
      </c>
      <c r="H39" s="106">
        <f>LARGE((C39,E39,G39),1)</f>
        <v>302.96127562642374</v>
      </c>
      <c r="I39" s="95">
        <v>11</v>
      </c>
    </row>
    <row r="40" spans="1:9" ht="15" customHeight="1">
      <c r="A40" s="103" t="s">
        <v>119</v>
      </c>
      <c r="B40" s="108">
        <v>0</v>
      </c>
      <c r="C40" s="93">
        <v>0</v>
      </c>
      <c r="D40" s="92">
        <v>0</v>
      </c>
      <c r="E40" s="93">
        <v>0</v>
      </c>
      <c r="F40" s="92">
        <v>52.4</v>
      </c>
      <c r="G40" s="93">
        <f t="shared" si="0"/>
        <v>298.40546697038724</v>
      </c>
      <c r="H40" s="106">
        <f>LARGE((C40,E40,G40),1)</f>
        <v>298.40546697038724</v>
      </c>
      <c r="I40" s="95">
        <v>5</v>
      </c>
    </row>
    <row r="41" spans="1:9" ht="15" customHeight="1">
      <c r="A41" s="102" t="s">
        <v>97</v>
      </c>
      <c r="B41" s="109">
        <v>0</v>
      </c>
      <c r="C41" s="93">
        <v>0</v>
      </c>
      <c r="D41" s="92">
        <v>0</v>
      </c>
      <c r="E41" s="93">
        <v>0</v>
      </c>
      <c r="F41" s="92">
        <v>51</v>
      </c>
      <c r="G41" s="93">
        <f t="shared" si="0"/>
        <v>290.43280182232343</v>
      </c>
      <c r="H41" s="106">
        <f>LARGE((C41,E41,G41),1)</f>
        <v>290.43280182232343</v>
      </c>
      <c r="I41" s="95">
        <v>8</v>
      </c>
    </row>
    <row r="42" spans="1:9" ht="15" customHeight="1">
      <c r="A42" s="103" t="s">
        <v>133</v>
      </c>
      <c r="B42" s="109">
        <v>0</v>
      </c>
      <c r="C42" s="93">
        <v>0</v>
      </c>
      <c r="D42" s="92">
        <v>0</v>
      </c>
      <c r="E42" s="93">
        <v>0</v>
      </c>
      <c r="F42" s="92">
        <v>47.6</v>
      </c>
      <c r="G42" s="93">
        <f t="shared" si="0"/>
        <v>271.07061503416855</v>
      </c>
      <c r="H42" s="106">
        <f>LARGE((C42,E42,G42),1)</f>
        <v>271.07061503416855</v>
      </c>
      <c r="I42" s="95">
        <v>2</v>
      </c>
    </row>
    <row r="43" spans="1:9" ht="15" customHeight="1">
      <c r="A43" s="102" t="s">
        <v>129</v>
      </c>
      <c r="B43" s="109">
        <v>0</v>
      </c>
      <c r="C43" s="93">
        <v>0</v>
      </c>
      <c r="D43" s="92">
        <v>0</v>
      </c>
      <c r="E43" s="93">
        <v>0</v>
      </c>
      <c r="F43" s="92">
        <v>46</v>
      </c>
      <c r="G43" s="93">
        <f t="shared" si="0"/>
        <v>261.95899772209566</v>
      </c>
      <c r="H43" s="106">
        <f>LARGE((C43,E43,G43),1)</f>
        <v>261.95899772209566</v>
      </c>
      <c r="I43" s="95">
        <v>6</v>
      </c>
    </row>
    <row r="44" spans="1:9" ht="15" customHeight="1">
      <c r="A44" s="102" t="s">
        <v>131</v>
      </c>
      <c r="B44" s="109">
        <v>0</v>
      </c>
      <c r="C44" s="93">
        <v>0</v>
      </c>
      <c r="D44" s="92">
        <v>0</v>
      </c>
      <c r="E44" s="93">
        <v>0</v>
      </c>
      <c r="F44" s="92">
        <v>41.4</v>
      </c>
      <c r="G44" s="93">
        <f t="shared" si="0"/>
        <v>235.76309794988609</v>
      </c>
      <c r="H44" s="106">
        <f>LARGE((C44,E44,G44),1)</f>
        <v>235.76309794988609</v>
      </c>
      <c r="I44" s="95">
        <v>3</v>
      </c>
    </row>
    <row r="45" spans="1:9" ht="15" customHeight="1">
      <c r="A45" s="102" t="s">
        <v>120</v>
      </c>
      <c r="B45" s="109">
        <v>0</v>
      </c>
      <c r="C45" s="93">
        <v>0</v>
      </c>
      <c r="D45" s="92">
        <v>0</v>
      </c>
      <c r="E45" s="93">
        <v>0</v>
      </c>
      <c r="F45" s="92">
        <v>38.4</v>
      </c>
      <c r="G45" s="93">
        <f t="shared" si="0"/>
        <v>218.67881548974944</v>
      </c>
      <c r="H45" s="106">
        <f>LARGE((C45,E45,G45),1)</f>
        <v>218.67881548974944</v>
      </c>
      <c r="I45" s="95">
        <v>7</v>
      </c>
    </row>
    <row r="46" spans="1:9" ht="15" customHeight="1">
      <c r="A46" s="103" t="s">
        <v>104</v>
      </c>
      <c r="B46" s="109">
        <v>0</v>
      </c>
      <c r="C46" s="93">
        <f>B46/B$15*1000*B$14</f>
        <v>0</v>
      </c>
      <c r="D46" s="92">
        <v>0</v>
      </c>
      <c r="E46" s="93">
        <v>0</v>
      </c>
      <c r="F46" s="92">
        <v>36.799999999999997</v>
      </c>
      <c r="G46" s="93">
        <f t="shared" si="0"/>
        <v>209.56719817767652</v>
      </c>
      <c r="H46" s="106">
        <f>LARGE((C46,E46,G46),1)</f>
        <v>209.56719817767652</v>
      </c>
      <c r="I46" s="95">
        <v>9</v>
      </c>
    </row>
    <row r="47" spans="1:9" ht="15" customHeight="1">
      <c r="A47" s="103" t="s">
        <v>98</v>
      </c>
      <c r="B47" s="109">
        <v>0</v>
      </c>
      <c r="C47" s="93">
        <v>0</v>
      </c>
      <c r="D47" s="92">
        <v>0</v>
      </c>
      <c r="E47" s="93">
        <v>0</v>
      </c>
      <c r="F47" s="92">
        <v>31.4</v>
      </c>
      <c r="G47" s="93">
        <f t="shared" si="0"/>
        <v>178.81548974943053</v>
      </c>
      <c r="H47" s="106">
        <f>LARGE((C47,E47,G47),1)</f>
        <v>178.81548974943053</v>
      </c>
      <c r="I47" s="95">
        <v>12</v>
      </c>
    </row>
    <row r="48" spans="1:9" ht="15" customHeight="1">
      <c r="A48" s="102" t="s">
        <v>117</v>
      </c>
      <c r="B48" s="109">
        <v>0</v>
      </c>
      <c r="C48" s="93">
        <v>0</v>
      </c>
      <c r="D48" s="92">
        <v>0</v>
      </c>
      <c r="E48" s="93">
        <v>0</v>
      </c>
      <c r="F48" s="92">
        <v>15.2</v>
      </c>
      <c r="G48" s="93">
        <f t="shared" si="0"/>
        <v>86.560364464692483</v>
      </c>
      <c r="H48" s="106">
        <f>LARGE((C48,E48,G48),1)</f>
        <v>86.560364464692483</v>
      </c>
      <c r="I48" s="95">
        <v>13</v>
      </c>
    </row>
    <row r="49" spans="1:9" ht="15" customHeight="1">
      <c r="A49" s="102" t="s">
        <v>101</v>
      </c>
      <c r="B49" s="109">
        <v>0</v>
      </c>
      <c r="C49" s="93">
        <f>B49/B$15*1000*B$14</f>
        <v>0</v>
      </c>
      <c r="D49" s="92">
        <v>0</v>
      </c>
      <c r="E49" s="93">
        <v>0</v>
      </c>
      <c r="F49" s="92">
        <v>14</v>
      </c>
      <c r="G49" s="93">
        <f t="shared" si="0"/>
        <v>79.726651480637813</v>
      </c>
      <c r="H49" s="106">
        <f>LARGE((C49,E49,G49),1)</f>
        <v>79.726651480637813</v>
      </c>
      <c r="I49" s="95">
        <v>10</v>
      </c>
    </row>
    <row r="50" spans="1:9" ht="15" customHeight="1">
      <c r="A50" s="111" t="s">
        <v>106</v>
      </c>
      <c r="B50" s="109">
        <v>0</v>
      </c>
      <c r="C50" s="93">
        <f>B50/B$15*1000*B$14</f>
        <v>0</v>
      </c>
      <c r="D50" s="92">
        <v>0</v>
      </c>
      <c r="E50" s="93">
        <v>0</v>
      </c>
      <c r="F50" s="92">
        <v>13.4</v>
      </c>
      <c r="G50" s="93">
        <f t="shared" si="0"/>
        <v>76.309794988610491</v>
      </c>
      <c r="H50" s="106">
        <f>LARGE((C50,E50,G50),1)</f>
        <v>76.309794988610491</v>
      </c>
      <c r="I50" s="95">
        <v>11</v>
      </c>
    </row>
    <row r="51" spans="1:9" ht="15" customHeight="1">
      <c r="A51" s="107" t="s">
        <v>124</v>
      </c>
      <c r="B51" s="109">
        <v>0</v>
      </c>
      <c r="C51" s="93">
        <v>0</v>
      </c>
      <c r="D51" s="92">
        <v>0</v>
      </c>
      <c r="E51" s="93">
        <v>0</v>
      </c>
      <c r="F51" s="92">
        <v>8.6</v>
      </c>
      <c r="G51" s="93">
        <f t="shared" si="0"/>
        <v>48.974943052391801</v>
      </c>
      <c r="H51" s="106">
        <f>LARGE((C51,E51,G51),1)</f>
        <v>48.974943052391801</v>
      </c>
      <c r="I51" s="95">
        <v>8</v>
      </c>
    </row>
    <row r="52" spans="1:9" ht="15" customHeight="1">
      <c r="A52" s="104" t="s">
        <v>127</v>
      </c>
      <c r="B52" s="109">
        <v>0</v>
      </c>
      <c r="C52" s="93">
        <v>0</v>
      </c>
      <c r="D52" s="92">
        <v>0</v>
      </c>
      <c r="E52" s="93">
        <v>0</v>
      </c>
      <c r="F52" s="92">
        <v>7.4</v>
      </c>
      <c r="G52" s="93">
        <f t="shared" si="0"/>
        <v>42.141230068337137</v>
      </c>
      <c r="H52" s="106">
        <f>LARGE((C52,E52,G52),1)</f>
        <v>42.141230068337137</v>
      </c>
      <c r="I52" s="95">
        <v>9</v>
      </c>
    </row>
    <row r="53" spans="1:9" ht="15" customHeight="1">
      <c r="A53" s="104" t="s">
        <v>122</v>
      </c>
      <c r="B53" s="109">
        <v>0</v>
      </c>
      <c r="C53" s="93">
        <v>0</v>
      </c>
      <c r="D53" s="92">
        <v>0</v>
      </c>
      <c r="E53" s="93">
        <v>0</v>
      </c>
      <c r="F53" s="92">
        <v>6.8</v>
      </c>
      <c r="G53" s="93">
        <f t="shared" si="0"/>
        <v>38.724373576309794</v>
      </c>
      <c r="H53" s="106">
        <f>LARGE((C53,E53,G53),1)</f>
        <v>38.724373576309794</v>
      </c>
      <c r="I53" s="95">
        <v>10</v>
      </c>
    </row>
    <row r="54" spans="1:9" ht="15" customHeight="1">
      <c r="A54" s="102" t="s">
        <v>132</v>
      </c>
      <c r="B54" s="109">
        <v>0</v>
      </c>
      <c r="C54" s="93">
        <v>0</v>
      </c>
      <c r="D54" s="92">
        <v>0</v>
      </c>
      <c r="E54" s="93">
        <v>0</v>
      </c>
      <c r="F54" s="92">
        <v>5</v>
      </c>
      <c r="G54" s="93">
        <f t="shared" si="0"/>
        <v>28.473804100227788</v>
      </c>
      <c r="H54" s="106">
        <f>LARGE((C54,E54,G54),1)</f>
        <v>28.473804100227788</v>
      </c>
      <c r="I54" s="95">
        <v>4</v>
      </c>
    </row>
    <row r="55" spans="1:9" ht="15" customHeight="1">
      <c r="A55" s="102" t="s">
        <v>102</v>
      </c>
      <c r="B55" s="109">
        <v>0</v>
      </c>
      <c r="C55" s="93">
        <f>B55/B$15*1000*B$14</f>
        <v>0</v>
      </c>
      <c r="D55" s="92">
        <v>0</v>
      </c>
      <c r="E55" s="93">
        <v>0</v>
      </c>
      <c r="F55" s="92">
        <v>4</v>
      </c>
      <c r="G55" s="93">
        <f t="shared" si="0"/>
        <v>22.779043280182233</v>
      </c>
      <c r="H55" s="106">
        <f>LARGE((C55,E55,G55),1)</f>
        <v>22.779043280182233</v>
      </c>
      <c r="I55" s="95">
        <v>12</v>
      </c>
    </row>
    <row r="56" spans="1:9" ht="15" customHeight="1">
      <c r="A56" s="102" t="s">
        <v>108</v>
      </c>
      <c r="B56" s="109">
        <v>0</v>
      </c>
      <c r="C56" s="93">
        <v>0</v>
      </c>
      <c r="D56" s="92">
        <v>0</v>
      </c>
      <c r="E56" s="93">
        <v>0</v>
      </c>
      <c r="F56" s="92">
        <v>0</v>
      </c>
      <c r="G56" s="93">
        <f t="shared" si="0"/>
        <v>0</v>
      </c>
      <c r="H56" s="106">
        <f>LARGE((C56,E56,G56),1)</f>
        <v>0</v>
      </c>
      <c r="I56" s="95" t="s">
        <v>67</v>
      </c>
    </row>
    <row r="57" spans="1:9" ht="15" customHeight="1">
      <c r="A57" s="105"/>
      <c r="B57" s="109">
        <v>0</v>
      </c>
      <c r="C57" s="93">
        <v>0</v>
      </c>
      <c r="D57" s="92">
        <v>0</v>
      </c>
      <c r="E57" s="93">
        <v>0</v>
      </c>
      <c r="F57" s="92">
        <v>0</v>
      </c>
      <c r="G57" s="93">
        <f t="shared" si="0"/>
        <v>0</v>
      </c>
      <c r="H57" s="106">
        <f>LARGE((C57,E57,G57),1)</f>
        <v>0</v>
      </c>
      <c r="I57" s="95"/>
    </row>
    <row r="58" spans="1:9" ht="15" customHeight="1">
      <c r="A58" s="103"/>
      <c r="B58" s="109">
        <v>0</v>
      </c>
      <c r="C58" s="93">
        <v>0</v>
      </c>
      <c r="D58" s="92">
        <v>0</v>
      </c>
      <c r="E58" s="93">
        <v>0</v>
      </c>
      <c r="F58" s="92">
        <v>0</v>
      </c>
      <c r="G58" s="93">
        <f t="shared" si="0"/>
        <v>0</v>
      </c>
      <c r="H58" s="106">
        <f>LARGE((C58,E58,G58),1)</f>
        <v>0</v>
      </c>
      <c r="I58" s="95"/>
    </row>
    <row r="59" spans="1:9" ht="15" customHeight="1"/>
  </sheetData>
  <mergeCells count="5">
    <mergeCell ref="B10:C10"/>
    <mergeCell ref="B6:C6"/>
    <mergeCell ref="B2:F2"/>
    <mergeCell ref="B4:F4"/>
    <mergeCell ref="A1:A7"/>
  </mergeCells>
  <phoneticPr fontId="1" type="noConversion"/>
  <conditionalFormatting sqref="A17 A21 A27:A28 A53 A30:A32 A36:A49 A23 A25">
    <cfRule type="duplicateValues" dxfId="131" priority="25"/>
  </conditionalFormatting>
  <conditionalFormatting sqref="A17 A21 A27:A28 A53 A30:A32 A36:A49 A23 A25">
    <cfRule type="duplicateValues" dxfId="130" priority="26"/>
  </conditionalFormatting>
  <conditionalFormatting sqref="A57">
    <cfRule type="duplicateValues" dxfId="129" priority="23"/>
  </conditionalFormatting>
  <conditionalFormatting sqref="A57">
    <cfRule type="duplicateValues" dxfId="128" priority="24"/>
  </conditionalFormatting>
  <conditionalFormatting sqref="A33">
    <cfRule type="duplicateValues" dxfId="127" priority="19"/>
  </conditionalFormatting>
  <conditionalFormatting sqref="A33">
    <cfRule type="duplicateValues" dxfId="126" priority="20"/>
  </conditionalFormatting>
  <conditionalFormatting sqref="A20">
    <cfRule type="duplicateValues" dxfId="125" priority="17"/>
  </conditionalFormatting>
  <conditionalFormatting sqref="A20">
    <cfRule type="duplicateValues" dxfId="124" priority="18"/>
  </conditionalFormatting>
  <conditionalFormatting sqref="A26">
    <cfRule type="duplicateValues" dxfId="123" priority="15"/>
  </conditionalFormatting>
  <conditionalFormatting sqref="A26">
    <cfRule type="duplicateValues" dxfId="122" priority="16"/>
  </conditionalFormatting>
  <conditionalFormatting sqref="A19">
    <cfRule type="duplicateValues" dxfId="121" priority="11"/>
  </conditionalFormatting>
  <conditionalFormatting sqref="A19">
    <cfRule type="duplicateValues" dxfId="120" priority="12"/>
  </conditionalFormatting>
  <conditionalFormatting sqref="A52">
    <cfRule type="duplicateValues" dxfId="119" priority="9"/>
  </conditionalFormatting>
  <conditionalFormatting sqref="A52">
    <cfRule type="duplicateValues" dxfId="118" priority="10"/>
  </conditionalFormatting>
  <conditionalFormatting sqref="A50">
    <cfRule type="duplicateValues" dxfId="117" priority="7"/>
  </conditionalFormatting>
  <conditionalFormatting sqref="A50">
    <cfRule type="duplicateValues" dxfId="116" priority="8"/>
  </conditionalFormatting>
  <conditionalFormatting sqref="A51">
    <cfRule type="duplicateValues" dxfId="115" priority="5"/>
  </conditionalFormatting>
  <conditionalFormatting sqref="A51">
    <cfRule type="duplicateValues" dxfId="114" priority="6"/>
  </conditionalFormatting>
  <conditionalFormatting sqref="A35">
    <cfRule type="duplicateValues" dxfId="113" priority="4"/>
  </conditionalFormatting>
  <conditionalFormatting sqref="A22">
    <cfRule type="duplicateValues" dxfId="112" priority="3"/>
  </conditionalFormatting>
  <conditionalFormatting sqref="A18">
    <cfRule type="duplicateValues" dxfId="111" priority="2"/>
  </conditionalFormatting>
  <conditionalFormatting sqref="A34">
    <cfRule type="duplicateValues" dxfId="110" priority="1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GridLines="0" showRuler="0" topLeftCell="A12" workbookViewId="0">
      <selection activeCell="L51" sqref="L51"/>
    </sheetView>
  </sheetViews>
  <sheetFormatPr baseColWidth="10" defaultColWidth="10.7109375" defaultRowHeight="13" x14ac:dyDescent="0"/>
  <cols>
    <col min="1" max="1" width="17.28515625" customWidth="1"/>
    <col min="2" max="8" width="8.7109375" customWidth="1"/>
    <col min="9" max="9" width="9.140625" customWidth="1"/>
  </cols>
  <sheetData>
    <row r="1" spans="1:9" ht="15" customHeight="1">
      <c r="A1" s="393"/>
      <c r="B1" s="66"/>
      <c r="C1" s="66"/>
      <c r="D1" s="66"/>
      <c r="E1" s="66"/>
      <c r="F1" s="66"/>
      <c r="G1" s="66"/>
      <c r="H1" s="66"/>
      <c r="I1" s="67"/>
    </row>
    <row r="2" spans="1:9" ht="15" customHeight="1">
      <c r="A2" s="393"/>
      <c r="B2" s="395" t="s">
        <v>77</v>
      </c>
      <c r="C2" s="395"/>
      <c r="D2" s="395"/>
      <c r="E2" s="395"/>
      <c r="F2" s="395"/>
      <c r="G2" s="66"/>
      <c r="H2" s="66"/>
      <c r="I2" s="67"/>
    </row>
    <row r="3" spans="1:9" ht="15" customHeight="1">
      <c r="A3" s="393"/>
      <c r="B3" s="66"/>
      <c r="C3" s="66"/>
      <c r="D3" s="66"/>
      <c r="E3" s="66"/>
      <c r="F3" s="66"/>
      <c r="G3" s="66"/>
      <c r="H3" s="66"/>
      <c r="I3" s="67"/>
    </row>
    <row r="4" spans="1:9" ht="15" customHeight="1">
      <c r="A4" s="393"/>
      <c r="B4" s="395" t="s">
        <v>37</v>
      </c>
      <c r="C4" s="395"/>
      <c r="D4" s="395"/>
      <c r="E4" s="395"/>
      <c r="F4" s="395"/>
      <c r="G4" s="66"/>
      <c r="H4" s="66"/>
      <c r="I4" s="67"/>
    </row>
    <row r="5" spans="1:9" ht="15" customHeight="1">
      <c r="A5" s="393"/>
      <c r="B5" s="66"/>
      <c r="C5" s="66"/>
      <c r="D5" s="66"/>
      <c r="E5" s="66"/>
      <c r="F5" s="66"/>
      <c r="G5" s="66"/>
      <c r="H5" s="66"/>
      <c r="I5" s="67"/>
    </row>
    <row r="6" spans="1:9" ht="15" customHeight="1">
      <c r="A6" s="393"/>
      <c r="B6" s="394"/>
      <c r="C6" s="394"/>
      <c r="D6" s="66"/>
      <c r="E6" s="66"/>
      <c r="F6" s="66"/>
      <c r="G6" s="66"/>
      <c r="H6" s="66"/>
      <c r="I6" s="67"/>
    </row>
    <row r="7" spans="1:9" ht="15" customHeight="1">
      <c r="A7" s="393"/>
      <c r="B7" s="66"/>
      <c r="C7" s="66"/>
      <c r="D7" s="66"/>
      <c r="E7" s="66"/>
      <c r="F7" s="66"/>
      <c r="G7" s="66"/>
      <c r="H7" s="66"/>
      <c r="I7" s="67"/>
    </row>
    <row r="8" spans="1:9" ht="15" customHeight="1">
      <c r="A8" s="69" t="s">
        <v>12</v>
      </c>
      <c r="B8" s="70" t="s">
        <v>82</v>
      </c>
      <c r="C8" s="70"/>
      <c r="D8" s="70"/>
      <c r="E8" s="70"/>
      <c r="F8" s="71"/>
      <c r="G8" s="71"/>
      <c r="H8" s="71"/>
      <c r="I8" s="67"/>
    </row>
    <row r="9" spans="1:9" ht="15" customHeight="1">
      <c r="A9" s="69" t="s">
        <v>0</v>
      </c>
      <c r="B9" s="70" t="s">
        <v>83</v>
      </c>
      <c r="C9" s="70"/>
      <c r="D9" s="70"/>
      <c r="E9" s="70"/>
      <c r="F9" s="71"/>
      <c r="G9" s="71"/>
      <c r="H9" s="71"/>
      <c r="I9" s="67"/>
    </row>
    <row r="10" spans="1:9" ht="15" customHeight="1">
      <c r="A10" s="69" t="s">
        <v>14</v>
      </c>
      <c r="B10" s="396" t="s">
        <v>87</v>
      </c>
      <c r="C10" s="396"/>
      <c r="D10" s="72"/>
      <c r="E10" s="72"/>
      <c r="F10" s="73"/>
      <c r="G10" s="73"/>
      <c r="H10" s="73"/>
      <c r="I10" s="67"/>
    </row>
    <row r="11" spans="1:9" ht="15" customHeight="1">
      <c r="A11" s="69" t="s">
        <v>36</v>
      </c>
      <c r="B11" s="70" t="s">
        <v>44</v>
      </c>
      <c r="C11" s="72"/>
      <c r="D11" s="66"/>
      <c r="E11" s="66"/>
      <c r="F11" s="66"/>
      <c r="G11" s="66"/>
      <c r="H11" s="66"/>
      <c r="I11" s="67"/>
    </row>
    <row r="12" spans="1:9" ht="15" customHeight="1">
      <c r="A12" s="69" t="s">
        <v>17</v>
      </c>
      <c r="B12" s="98" t="s">
        <v>75</v>
      </c>
      <c r="C12" s="99"/>
      <c r="D12" s="66"/>
      <c r="E12" s="66"/>
      <c r="F12" s="66"/>
      <c r="G12" s="66"/>
      <c r="H12" s="66"/>
      <c r="I12" s="67"/>
    </row>
    <row r="13" spans="1:9" ht="15" customHeight="1">
      <c r="A13" s="71" t="s">
        <v>13</v>
      </c>
      <c r="B13" s="74" t="s">
        <v>2</v>
      </c>
      <c r="C13" s="75"/>
      <c r="D13" s="76" t="s">
        <v>18</v>
      </c>
      <c r="E13" s="75"/>
      <c r="F13" s="76" t="s">
        <v>1</v>
      </c>
      <c r="G13" s="75"/>
      <c r="H13" s="77"/>
      <c r="I13" s="78" t="s">
        <v>27</v>
      </c>
    </row>
    <row r="14" spans="1:9" ht="15" customHeight="1">
      <c r="A14" s="71" t="s">
        <v>16</v>
      </c>
      <c r="B14" s="79">
        <v>0</v>
      </c>
      <c r="C14" s="80"/>
      <c r="D14" s="81">
        <v>0</v>
      </c>
      <c r="E14" s="80"/>
      <c r="F14" s="81">
        <v>0.5</v>
      </c>
      <c r="G14" s="80"/>
      <c r="H14" s="82" t="s">
        <v>19</v>
      </c>
      <c r="I14" s="83" t="s">
        <v>28</v>
      </c>
    </row>
    <row r="15" spans="1:9" ht="15" customHeight="1">
      <c r="A15" s="71" t="s">
        <v>15</v>
      </c>
      <c r="B15" s="84">
        <v>1</v>
      </c>
      <c r="C15" s="85"/>
      <c r="D15" s="86">
        <v>1</v>
      </c>
      <c r="E15" s="85"/>
      <c r="F15" s="86">
        <v>86.2</v>
      </c>
      <c r="G15" s="85"/>
      <c r="H15" s="82" t="s">
        <v>20</v>
      </c>
      <c r="I15" s="83" t="s">
        <v>29</v>
      </c>
    </row>
    <row r="16" spans="1:9" ht="15" customHeight="1">
      <c r="A16" s="71"/>
      <c r="B16" s="88" t="s">
        <v>5</v>
      </c>
      <c r="C16" s="89" t="s">
        <v>4</v>
      </c>
      <c r="D16" s="89" t="s">
        <v>5</v>
      </c>
      <c r="E16" s="89" t="s">
        <v>4</v>
      </c>
      <c r="F16" s="89" t="s">
        <v>5</v>
      </c>
      <c r="G16" s="89" t="s">
        <v>4</v>
      </c>
      <c r="H16" s="90" t="s">
        <v>4</v>
      </c>
      <c r="I16" s="91">
        <v>36</v>
      </c>
    </row>
    <row r="17" spans="1:9" ht="15" customHeight="1">
      <c r="A17" s="206" t="s">
        <v>103</v>
      </c>
      <c r="B17" s="123">
        <v>0</v>
      </c>
      <c r="C17" s="93">
        <f>B17/B$15*1000*B$14</f>
        <v>0</v>
      </c>
      <c r="D17" s="92">
        <v>0</v>
      </c>
      <c r="E17" s="93">
        <v>0</v>
      </c>
      <c r="F17" s="92">
        <v>86.2</v>
      </c>
      <c r="G17" s="93">
        <f t="shared" ref="G17:G58" si="0">F17/F$15*1000*F$14</f>
        <v>500</v>
      </c>
      <c r="H17" s="122">
        <f>LARGE((C17,E17,G17),1)</f>
        <v>500</v>
      </c>
      <c r="I17" s="95">
        <v>1</v>
      </c>
    </row>
    <row r="18" spans="1:9" ht="15" customHeight="1">
      <c r="A18" s="116" t="s">
        <v>90</v>
      </c>
      <c r="B18" s="123">
        <v>0</v>
      </c>
      <c r="C18" s="93">
        <f>B18/B$15*1000*B$14</f>
        <v>0</v>
      </c>
      <c r="D18" s="92">
        <v>0</v>
      </c>
      <c r="E18" s="93">
        <v>0</v>
      </c>
      <c r="F18" s="92">
        <v>83.4</v>
      </c>
      <c r="G18" s="93">
        <f t="shared" si="0"/>
        <v>483.75870069605571</v>
      </c>
      <c r="H18" s="122">
        <f>LARGE((C18,E18,G18),1)</f>
        <v>483.75870069605571</v>
      </c>
      <c r="I18" s="95">
        <v>2</v>
      </c>
    </row>
    <row r="19" spans="1:9" ht="15" customHeight="1">
      <c r="A19" s="117" t="s">
        <v>104</v>
      </c>
      <c r="B19" s="123">
        <v>0</v>
      </c>
      <c r="C19" s="93">
        <f>B19/B$15*1000*B$14</f>
        <v>0</v>
      </c>
      <c r="D19" s="92">
        <v>0</v>
      </c>
      <c r="E19" s="93">
        <v>0</v>
      </c>
      <c r="F19" s="92">
        <v>81</v>
      </c>
      <c r="G19" s="93">
        <f t="shared" si="0"/>
        <v>469.83758700696052</v>
      </c>
      <c r="H19" s="122">
        <f>LARGE((C19,E19,G19),1)</f>
        <v>469.83758700696052</v>
      </c>
      <c r="I19" s="95">
        <v>3</v>
      </c>
    </row>
    <row r="20" spans="1:9" ht="15" customHeight="1">
      <c r="A20" s="216" t="s">
        <v>110</v>
      </c>
      <c r="B20" s="123">
        <v>0</v>
      </c>
      <c r="C20" s="93">
        <v>0</v>
      </c>
      <c r="D20" s="92">
        <v>0</v>
      </c>
      <c r="E20" s="93">
        <v>0</v>
      </c>
      <c r="F20" s="92">
        <v>78</v>
      </c>
      <c r="G20" s="93">
        <f t="shared" si="0"/>
        <v>452.4361948955916</v>
      </c>
      <c r="H20" s="122">
        <f>LARGE((C20,E20,G20),1)</f>
        <v>452.4361948955916</v>
      </c>
      <c r="I20" s="95">
        <v>1</v>
      </c>
    </row>
    <row r="21" spans="1:9" ht="15" customHeight="1">
      <c r="A21" s="117" t="s">
        <v>134</v>
      </c>
      <c r="B21" s="123">
        <v>0</v>
      </c>
      <c r="C21" s="93">
        <v>0</v>
      </c>
      <c r="D21" s="92">
        <v>0</v>
      </c>
      <c r="E21" s="93">
        <v>0</v>
      </c>
      <c r="F21" s="92">
        <v>74.8</v>
      </c>
      <c r="G21" s="93">
        <f t="shared" si="0"/>
        <v>433.8747099767981</v>
      </c>
      <c r="H21" s="122">
        <f>LARGE((C21,E21,G21),1)</f>
        <v>433.8747099767981</v>
      </c>
      <c r="I21" s="95">
        <v>4</v>
      </c>
    </row>
    <row r="22" spans="1:9" ht="15" customHeight="1">
      <c r="A22" s="116" t="s">
        <v>118</v>
      </c>
      <c r="B22" s="123">
        <v>0</v>
      </c>
      <c r="C22" s="93">
        <v>0</v>
      </c>
      <c r="D22" s="92">
        <v>0</v>
      </c>
      <c r="E22" s="93">
        <v>0</v>
      </c>
      <c r="F22" s="92">
        <v>71.2</v>
      </c>
      <c r="G22" s="93">
        <f t="shared" si="0"/>
        <v>412.99303944315545</v>
      </c>
      <c r="H22" s="122">
        <f>LARGE((C22,E22,G22),1)</f>
        <v>412.99303944315545</v>
      </c>
      <c r="I22" s="95">
        <v>1</v>
      </c>
    </row>
    <row r="23" spans="1:9" ht="15" customHeight="1">
      <c r="A23" s="117" t="s">
        <v>128</v>
      </c>
      <c r="B23" s="123">
        <v>0</v>
      </c>
      <c r="C23" s="93">
        <v>0</v>
      </c>
      <c r="D23" s="92">
        <v>0</v>
      </c>
      <c r="E23" s="93">
        <v>0</v>
      </c>
      <c r="F23" s="92">
        <v>68.2</v>
      </c>
      <c r="G23" s="93">
        <f t="shared" si="0"/>
        <v>395.59164733178653</v>
      </c>
      <c r="H23" s="122">
        <f>LARGE((C23,E23,G23),1)</f>
        <v>395.59164733178653</v>
      </c>
      <c r="I23" s="95">
        <v>2</v>
      </c>
    </row>
    <row r="24" spans="1:9" ht="15" customHeight="1">
      <c r="A24" s="206" t="s">
        <v>105</v>
      </c>
      <c r="B24" s="123">
        <v>0</v>
      </c>
      <c r="C24" s="93">
        <f>B24/B$15*1000*B$14</f>
        <v>0</v>
      </c>
      <c r="D24" s="92">
        <v>0</v>
      </c>
      <c r="E24" s="93">
        <v>0</v>
      </c>
      <c r="F24" s="92">
        <v>66.2</v>
      </c>
      <c r="G24" s="93">
        <f t="shared" si="0"/>
        <v>383.9907192575406</v>
      </c>
      <c r="H24" s="122">
        <f>LARGE((C24,E24,G24),1)</f>
        <v>383.9907192575406</v>
      </c>
      <c r="I24" s="95">
        <v>5</v>
      </c>
    </row>
    <row r="25" spans="1:9" ht="15" customHeight="1">
      <c r="A25" s="116" t="s">
        <v>109</v>
      </c>
      <c r="B25" s="123">
        <v>0</v>
      </c>
      <c r="C25" s="93">
        <v>0</v>
      </c>
      <c r="D25" s="92">
        <v>0</v>
      </c>
      <c r="E25" s="93">
        <v>0</v>
      </c>
      <c r="F25" s="92">
        <v>65.599999999999994</v>
      </c>
      <c r="G25" s="93">
        <f t="shared" si="0"/>
        <v>380.51044083526676</v>
      </c>
      <c r="H25" s="122">
        <f>LARGE((C25,E25,G25),1)</f>
        <v>380.51044083526676</v>
      </c>
      <c r="I25" s="95">
        <v>2</v>
      </c>
    </row>
    <row r="26" spans="1:9" ht="15" customHeight="1">
      <c r="A26" s="116" t="s">
        <v>116</v>
      </c>
      <c r="B26" s="123">
        <v>0</v>
      </c>
      <c r="C26" s="93">
        <v>0</v>
      </c>
      <c r="D26" s="92">
        <v>0</v>
      </c>
      <c r="E26" s="93">
        <v>0</v>
      </c>
      <c r="F26" s="92">
        <v>64.599999999999994</v>
      </c>
      <c r="G26" s="93">
        <f t="shared" si="0"/>
        <v>374.70997679814383</v>
      </c>
      <c r="H26" s="122">
        <f>LARGE((C26,E26,G26),1)</f>
        <v>374.70997679814383</v>
      </c>
      <c r="I26" s="95">
        <v>3</v>
      </c>
    </row>
    <row r="27" spans="1:9" ht="15" customHeight="1">
      <c r="A27" s="116" t="s">
        <v>126</v>
      </c>
      <c r="B27" s="123">
        <v>0</v>
      </c>
      <c r="C27" s="93">
        <v>0</v>
      </c>
      <c r="D27" s="92">
        <v>0</v>
      </c>
      <c r="E27" s="93">
        <v>0</v>
      </c>
      <c r="F27" s="92">
        <v>64</v>
      </c>
      <c r="G27" s="93">
        <f t="shared" si="0"/>
        <v>371.22969837587004</v>
      </c>
      <c r="H27" s="122">
        <f>LARGE((C27,E27,G27),1)</f>
        <v>371.22969837587004</v>
      </c>
      <c r="I27" s="95">
        <v>3</v>
      </c>
    </row>
    <row r="28" spans="1:9" ht="15" customHeight="1">
      <c r="A28" s="116" t="s">
        <v>111</v>
      </c>
      <c r="B28" s="123">
        <v>0</v>
      </c>
      <c r="C28" s="93">
        <v>0</v>
      </c>
      <c r="D28" s="92">
        <v>0</v>
      </c>
      <c r="E28" s="93">
        <v>0</v>
      </c>
      <c r="F28" s="92">
        <v>63.2</v>
      </c>
      <c r="G28" s="93">
        <f t="shared" si="0"/>
        <v>366.58932714617168</v>
      </c>
      <c r="H28" s="122">
        <f>LARGE((C28,E28,G28),1)</f>
        <v>366.58932714617168</v>
      </c>
      <c r="I28" s="95">
        <v>4</v>
      </c>
    </row>
    <row r="29" spans="1:9" ht="15" customHeight="1">
      <c r="A29" s="206" t="s">
        <v>114</v>
      </c>
      <c r="B29" s="123">
        <v>0</v>
      </c>
      <c r="C29" s="93">
        <v>0</v>
      </c>
      <c r="D29" s="92">
        <v>0</v>
      </c>
      <c r="E29" s="93">
        <v>0</v>
      </c>
      <c r="F29" s="92">
        <v>62.6</v>
      </c>
      <c r="G29" s="93">
        <f t="shared" si="0"/>
        <v>363.10904872389796</v>
      </c>
      <c r="H29" s="122">
        <f>LARGE((C29,E29,G29),1)</f>
        <v>363.10904872389796</v>
      </c>
      <c r="I29" s="95">
        <v>5</v>
      </c>
    </row>
    <row r="30" spans="1:9" ht="15" customHeight="1">
      <c r="A30" s="119" t="s">
        <v>125</v>
      </c>
      <c r="B30" s="123">
        <v>0</v>
      </c>
      <c r="C30" s="93">
        <v>0</v>
      </c>
      <c r="D30" s="92">
        <v>0</v>
      </c>
      <c r="E30" s="93">
        <v>0</v>
      </c>
      <c r="F30" s="92">
        <v>62.6</v>
      </c>
      <c r="G30" s="93">
        <f t="shared" si="0"/>
        <v>363.10904872389796</v>
      </c>
      <c r="H30" s="122">
        <f>LARGE((C30,E30,G30),1)</f>
        <v>363.10904872389796</v>
      </c>
      <c r="I30" s="95">
        <v>4</v>
      </c>
    </row>
    <row r="31" spans="1:9" ht="15" customHeight="1">
      <c r="A31" s="119" t="s">
        <v>98</v>
      </c>
      <c r="B31" s="123">
        <v>0</v>
      </c>
      <c r="C31" s="93">
        <v>0</v>
      </c>
      <c r="D31" s="92">
        <v>0</v>
      </c>
      <c r="E31" s="93">
        <v>0</v>
      </c>
      <c r="F31" s="92">
        <v>61.6</v>
      </c>
      <c r="G31" s="93">
        <f t="shared" si="0"/>
        <v>357.30858468677496</v>
      </c>
      <c r="H31" s="122">
        <f>LARGE((C31,E31,G31),1)</f>
        <v>357.30858468677496</v>
      </c>
      <c r="I31" s="95">
        <v>6</v>
      </c>
    </row>
    <row r="32" spans="1:9" ht="15" customHeight="1">
      <c r="A32" s="119" t="s">
        <v>119</v>
      </c>
      <c r="B32" s="123">
        <v>0</v>
      </c>
      <c r="C32" s="93">
        <v>0</v>
      </c>
      <c r="D32" s="92">
        <v>0</v>
      </c>
      <c r="E32" s="93">
        <v>0</v>
      </c>
      <c r="F32" s="92">
        <v>59.4</v>
      </c>
      <c r="G32" s="93">
        <f t="shared" si="0"/>
        <v>344.54756380510435</v>
      </c>
      <c r="H32" s="122">
        <f>LARGE((C32,E32,G32),1)</f>
        <v>344.54756380510435</v>
      </c>
      <c r="I32" s="95">
        <v>5</v>
      </c>
    </row>
    <row r="33" spans="1:9" ht="15" customHeight="1">
      <c r="A33" s="111" t="s">
        <v>106</v>
      </c>
      <c r="B33" s="123">
        <v>0</v>
      </c>
      <c r="C33" s="93">
        <f>B33/B$15*1000*B$14</f>
        <v>0</v>
      </c>
      <c r="D33" s="92">
        <v>0</v>
      </c>
      <c r="E33" s="93">
        <v>0</v>
      </c>
      <c r="F33" s="92">
        <v>56.2</v>
      </c>
      <c r="G33" s="93">
        <f t="shared" si="0"/>
        <v>325.98607888631091</v>
      </c>
      <c r="H33" s="122">
        <f>LARGE((C33,E33,G33),1)</f>
        <v>325.98607888631091</v>
      </c>
      <c r="I33" s="95">
        <v>6</v>
      </c>
    </row>
    <row r="34" spans="1:9" ht="15" customHeight="1">
      <c r="A34" s="118" t="s">
        <v>130</v>
      </c>
      <c r="B34" s="123">
        <v>0</v>
      </c>
      <c r="C34" s="93">
        <v>0</v>
      </c>
      <c r="D34" s="92">
        <v>0</v>
      </c>
      <c r="E34" s="93">
        <v>0</v>
      </c>
      <c r="F34" s="92">
        <v>55.2</v>
      </c>
      <c r="G34" s="93">
        <f t="shared" si="0"/>
        <v>320.18561484918797</v>
      </c>
      <c r="H34" s="122">
        <f>LARGE((C34,E34,G34),1)</f>
        <v>320.18561484918797</v>
      </c>
      <c r="I34" s="95">
        <v>1</v>
      </c>
    </row>
    <row r="35" spans="1:9" ht="15" customHeight="1">
      <c r="A35" s="118" t="s">
        <v>97</v>
      </c>
      <c r="B35" s="123">
        <v>0</v>
      </c>
      <c r="C35" s="93">
        <v>0</v>
      </c>
      <c r="D35" s="92">
        <v>0</v>
      </c>
      <c r="E35" s="93">
        <v>0</v>
      </c>
      <c r="F35" s="92">
        <v>51.6</v>
      </c>
      <c r="G35" s="93">
        <f t="shared" si="0"/>
        <v>299.30394431554527</v>
      </c>
      <c r="H35" s="122">
        <f>LARGE((C35,E35,G35),1)</f>
        <v>299.30394431554527</v>
      </c>
      <c r="I35" s="95">
        <v>7</v>
      </c>
    </row>
    <row r="36" spans="1:9" ht="15" customHeight="1">
      <c r="A36" s="118" t="s">
        <v>96</v>
      </c>
      <c r="B36" s="108">
        <v>0</v>
      </c>
      <c r="C36" s="93">
        <v>0</v>
      </c>
      <c r="D36" s="92">
        <v>0</v>
      </c>
      <c r="E36" s="93">
        <v>0</v>
      </c>
      <c r="F36" s="92">
        <v>51</v>
      </c>
      <c r="G36" s="93">
        <f t="shared" si="0"/>
        <v>295.82366589327148</v>
      </c>
      <c r="H36" s="122">
        <f>LARGE((C36,E36,G36),1)</f>
        <v>295.82366589327148</v>
      </c>
      <c r="I36" s="95">
        <v>7</v>
      </c>
    </row>
    <row r="37" spans="1:9" ht="15" customHeight="1">
      <c r="A37" s="118" t="s">
        <v>117</v>
      </c>
      <c r="B37" s="97">
        <v>0</v>
      </c>
      <c r="C37" s="93">
        <v>0</v>
      </c>
      <c r="D37" s="92">
        <v>0</v>
      </c>
      <c r="E37" s="93">
        <v>0</v>
      </c>
      <c r="F37" s="92">
        <v>49.8</v>
      </c>
      <c r="G37" s="93">
        <f t="shared" si="0"/>
        <v>288.86310904872386</v>
      </c>
      <c r="H37" s="122">
        <f>LARGE((C37,E37,G37),1)</f>
        <v>288.86310904872386</v>
      </c>
      <c r="I37" s="95">
        <v>8</v>
      </c>
    </row>
    <row r="38" spans="1:9" ht="15" customHeight="1">
      <c r="A38" s="119" t="s">
        <v>113</v>
      </c>
      <c r="B38" s="108">
        <v>0</v>
      </c>
      <c r="C38" s="93">
        <v>0</v>
      </c>
      <c r="D38" s="92">
        <v>0</v>
      </c>
      <c r="E38" s="93">
        <v>0</v>
      </c>
      <c r="F38" s="92">
        <v>49.4</v>
      </c>
      <c r="G38" s="93">
        <f t="shared" si="0"/>
        <v>286.54292343387471</v>
      </c>
      <c r="H38" s="122">
        <f>LARGE((C38,E38,G38),1)</f>
        <v>286.54292343387471</v>
      </c>
      <c r="I38" s="95">
        <v>9</v>
      </c>
    </row>
    <row r="39" spans="1:9" ht="15" customHeight="1">
      <c r="A39" s="119" t="s">
        <v>92</v>
      </c>
      <c r="B39" s="97">
        <v>0</v>
      </c>
      <c r="C39" s="93">
        <f>B39/B$15*1000*B$14</f>
        <v>0</v>
      </c>
      <c r="D39" s="92">
        <v>0</v>
      </c>
      <c r="E39" s="93">
        <v>0</v>
      </c>
      <c r="F39" s="92">
        <v>49.2</v>
      </c>
      <c r="G39" s="93">
        <f t="shared" si="0"/>
        <v>285.38283062645013</v>
      </c>
      <c r="H39" s="122">
        <f>LARGE((C39,E39,G39),1)</f>
        <v>285.38283062645013</v>
      </c>
      <c r="I39" s="95">
        <v>8</v>
      </c>
    </row>
    <row r="40" spans="1:9" ht="15" customHeight="1">
      <c r="A40" s="118" t="s">
        <v>120</v>
      </c>
      <c r="B40" s="123">
        <v>0</v>
      </c>
      <c r="C40" s="93">
        <v>0</v>
      </c>
      <c r="D40" s="92">
        <v>0</v>
      </c>
      <c r="E40" s="93">
        <v>0</v>
      </c>
      <c r="F40" s="92">
        <v>48.6</v>
      </c>
      <c r="G40" s="93">
        <f t="shared" si="0"/>
        <v>281.90255220417629</v>
      </c>
      <c r="H40" s="122">
        <f>LARGE((C40,E40,G40),1)</f>
        <v>281.90255220417629</v>
      </c>
      <c r="I40" s="95">
        <v>6</v>
      </c>
    </row>
    <row r="41" spans="1:9" ht="15" customHeight="1">
      <c r="A41" s="118" t="s">
        <v>131</v>
      </c>
      <c r="B41" s="124">
        <v>0</v>
      </c>
      <c r="C41" s="93">
        <v>0</v>
      </c>
      <c r="D41" s="92">
        <v>0</v>
      </c>
      <c r="E41" s="93">
        <v>0</v>
      </c>
      <c r="F41" s="92">
        <v>43.2</v>
      </c>
      <c r="G41" s="93">
        <f t="shared" si="0"/>
        <v>250.58004640371229</v>
      </c>
      <c r="H41" s="122">
        <f>LARGE((C41,E41,G41),1)</f>
        <v>250.58004640371229</v>
      </c>
      <c r="I41" s="95">
        <v>2</v>
      </c>
    </row>
    <row r="42" spans="1:9" ht="15" customHeight="1">
      <c r="A42" s="206" t="s">
        <v>107</v>
      </c>
      <c r="B42" s="124">
        <v>0</v>
      </c>
      <c r="C42" s="93">
        <f>B42/B$15*1000*B$14</f>
        <v>0</v>
      </c>
      <c r="D42" s="92">
        <v>0</v>
      </c>
      <c r="E42" s="93">
        <v>0</v>
      </c>
      <c r="F42" s="92">
        <v>42.4</v>
      </c>
      <c r="G42" s="93">
        <f t="shared" si="0"/>
        <v>245.9396751740139</v>
      </c>
      <c r="H42" s="122">
        <f>LARGE((C42,E42,G42),1)</f>
        <v>245.9396751740139</v>
      </c>
      <c r="I42" s="95">
        <v>9</v>
      </c>
    </row>
    <row r="43" spans="1:9" ht="15" customHeight="1">
      <c r="A43" s="118" t="s">
        <v>102</v>
      </c>
      <c r="B43" s="124">
        <v>0</v>
      </c>
      <c r="C43" s="93">
        <f>B43/B$15*1000*B$14</f>
        <v>0</v>
      </c>
      <c r="D43" s="92">
        <v>0</v>
      </c>
      <c r="E43" s="93">
        <v>0</v>
      </c>
      <c r="F43" s="92">
        <v>41.4</v>
      </c>
      <c r="G43" s="93">
        <f t="shared" si="0"/>
        <v>240.13921113689094</v>
      </c>
      <c r="H43" s="122">
        <f>LARGE((C43,E43,G43),1)</f>
        <v>240.13921113689094</v>
      </c>
      <c r="I43" s="95">
        <v>10</v>
      </c>
    </row>
    <row r="44" spans="1:9" ht="15" customHeight="1">
      <c r="A44" s="118" t="s">
        <v>101</v>
      </c>
      <c r="B44" s="124">
        <v>0</v>
      </c>
      <c r="C44" s="93">
        <f>B44/B$15*1000*B$14</f>
        <v>0</v>
      </c>
      <c r="D44" s="92">
        <v>0</v>
      </c>
      <c r="E44" s="93">
        <v>0</v>
      </c>
      <c r="F44" s="92">
        <v>40.799999999999997</v>
      </c>
      <c r="G44" s="93">
        <f t="shared" si="0"/>
        <v>236.65893271461712</v>
      </c>
      <c r="H44" s="122">
        <f>LARGE((C44,E44,G44),1)</f>
        <v>236.65893271461712</v>
      </c>
      <c r="I44" s="95">
        <v>11</v>
      </c>
    </row>
    <row r="45" spans="1:9" ht="15" customHeight="1">
      <c r="A45" s="119" t="s">
        <v>124</v>
      </c>
      <c r="B45" s="124">
        <v>0</v>
      </c>
      <c r="C45" s="93">
        <v>0</v>
      </c>
      <c r="D45" s="92">
        <v>0</v>
      </c>
      <c r="E45" s="93">
        <v>0</v>
      </c>
      <c r="F45" s="92">
        <v>38.799999999999997</v>
      </c>
      <c r="G45" s="93">
        <f t="shared" si="0"/>
        <v>225.05800464037119</v>
      </c>
      <c r="H45" s="122">
        <f>LARGE((C45,E45,G45),1)</f>
        <v>225.05800464037119</v>
      </c>
      <c r="I45" s="95">
        <v>7</v>
      </c>
    </row>
    <row r="46" spans="1:9" ht="15" customHeight="1">
      <c r="A46" s="119" t="s">
        <v>115</v>
      </c>
      <c r="B46" s="124">
        <v>0</v>
      </c>
      <c r="C46" s="93">
        <v>0</v>
      </c>
      <c r="D46" s="92">
        <v>0</v>
      </c>
      <c r="E46" s="93">
        <v>0</v>
      </c>
      <c r="F46" s="92">
        <v>36.200000000000003</v>
      </c>
      <c r="G46" s="93">
        <f t="shared" si="0"/>
        <v>209.97679814385151</v>
      </c>
      <c r="H46" s="122">
        <f>LARGE((C46,E46,G46),1)</f>
        <v>209.97679814385151</v>
      </c>
      <c r="I46" s="95">
        <v>10</v>
      </c>
    </row>
    <row r="47" spans="1:9" ht="15" customHeight="1">
      <c r="A47" s="118" t="s">
        <v>129</v>
      </c>
      <c r="B47" s="124">
        <v>0</v>
      </c>
      <c r="C47" s="93">
        <v>0</v>
      </c>
      <c r="D47" s="92">
        <v>0</v>
      </c>
      <c r="E47" s="93">
        <v>0</v>
      </c>
      <c r="F47" s="92">
        <v>33.4</v>
      </c>
      <c r="G47" s="93">
        <f t="shared" si="0"/>
        <v>193.73549883990717</v>
      </c>
      <c r="H47" s="122">
        <f>LARGE((C47,E47,G47),1)</f>
        <v>193.73549883990717</v>
      </c>
      <c r="I47" s="95">
        <v>8</v>
      </c>
    </row>
    <row r="48" spans="1:9" ht="15" customHeight="1">
      <c r="A48" s="118" t="s">
        <v>132</v>
      </c>
      <c r="B48" s="124">
        <v>0</v>
      </c>
      <c r="C48" s="93">
        <v>0</v>
      </c>
      <c r="D48" s="92">
        <v>0</v>
      </c>
      <c r="E48" s="93">
        <v>0</v>
      </c>
      <c r="F48" s="92">
        <v>30.2</v>
      </c>
      <c r="G48" s="93">
        <f t="shared" si="0"/>
        <v>175.17401392111367</v>
      </c>
      <c r="H48" s="122">
        <f>LARGE((C48,E48,G48),1)</f>
        <v>175.17401392111367</v>
      </c>
      <c r="I48" s="95">
        <v>3</v>
      </c>
    </row>
    <row r="49" spans="1:9" ht="15" customHeight="1">
      <c r="A49" s="118" t="s">
        <v>112</v>
      </c>
      <c r="B49" s="124">
        <v>0</v>
      </c>
      <c r="C49" s="93">
        <v>0</v>
      </c>
      <c r="D49" s="92">
        <v>0</v>
      </c>
      <c r="E49" s="93">
        <v>0</v>
      </c>
      <c r="F49" s="92">
        <v>5.4</v>
      </c>
      <c r="G49" s="93">
        <f t="shared" si="0"/>
        <v>31.322505800464036</v>
      </c>
      <c r="H49" s="122">
        <f>LARGE((C49,E49,G49),1)</f>
        <v>31.322505800464036</v>
      </c>
      <c r="I49" s="95">
        <v>11</v>
      </c>
    </row>
    <row r="50" spans="1:9" ht="15" customHeight="1">
      <c r="A50" s="119" t="s">
        <v>133</v>
      </c>
      <c r="B50" s="124">
        <v>0</v>
      </c>
      <c r="C50" s="93">
        <v>0</v>
      </c>
      <c r="D50" s="92">
        <v>0</v>
      </c>
      <c r="E50" s="93">
        <v>0</v>
      </c>
      <c r="F50" s="92">
        <v>5.4</v>
      </c>
      <c r="G50" s="93">
        <f t="shared" si="0"/>
        <v>31.322505800464036</v>
      </c>
      <c r="H50" s="122">
        <f>LARGE((C50,E50,G50),1)</f>
        <v>31.322505800464036</v>
      </c>
      <c r="I50" s="95">
        <v>4</v>
      </c>
    </row>
    <row r="51" spans="1:9" ht="15" customHeight="1">
      <c r="A51" s="120" t="s">
        <v>108</v>
      </c>
      <c r="B51" s="124">
        <v>0</v>
      </c>
      <c r="C51" s="93">
        <v>0</v>
      </c>
      <c r="D51" s="92">
        <v>0</v>
      </c>
      <c r="E51" s="93">
        <v>0</v>
      </c>
      <c r="F51" s="92">
        <v>0</v>
      </c>
      <c r="G51" s="93">
        <f t="shared" si="0"/>
        <v>0</v>
      </c>
      <c r="H51" s="122">
        <f>LARGE((C51,E51,G51),1)</f>
        <v>0</v>
      </c>
      <c r="I51" s="95" t="s">
        <v>67</v>
      </c>
    </row>
    <row r="52" spans="1:9" ht="15" customHeight="1">
      <c r="A52" s="171" t="s">
        <v>95</v>
      </c>
      <c r="B52" s="124">
        <v>0</v>
      </c>
      <c r="C52" s="93">
        <v>0</v>
      </c>
      <c r="D52" s="92">
        <v>0</v>
      </c>
      <c r="E52" s="93">
        <v>0</v>
      </c>
      <c r="F52" s="92">
        <v>0</v>
      </c>
      <c r="G52" s="93">
        <f t="shared" si="0"/>
        <v>0</v>
      </c>
      <c r="H52" s="122">
        <f>LARGE((C52,E52,G52),1)</f>
        <v>0</v>
      </c>
      <c r="I52" s="95" t="s">
        <v>67</v>
      </c>
    </row>
    <row r="53" spans="1:9" ht="15" customHeight="1">
      <c r="A53" s="121" t="s">
        <v>122</v>
      </c>
      <c r="B53" s="124">
        <v>0</v>
      </c>
      <c r="C53" s="93">
        <v>0</v>
      </c>
      <c r="D53" s="92">
        <v>0</v>
      </c>
      <c r="E53" s="93">
        <v>0</v>
      </c>
      <c r="F53" s="92">
        <v>0</v>
      </c>
      <c r="G53" s="93">
        <f t="shared" si="0"/>
        <v>0</v>
      </c>
      <c r="H53" s="122">
        <f>LARGE((C53,E53,G53),1)</f>
        <v>0</v>
      </c>
      <c r="I53" s="95" t="s">
        <v>67</v>
      </c>
    </row>
    <row r="54" spans="1:9" ht="15" customHeight="1">
      <c r="A54" s="118" t="s">
        <v>127</v>
      </c>
      <c r="B54" s="124">
        <v>0</v>
      </c>
      <c r="C54" s="93">
        <v>0</v>
      </c>
      <c r="D54" s="92">
        <v>0</v>
      </c>
      <c r="E54" s="93">
        <v>0</v>
      </c>
      <c r="F54" s="92">
        <v>0</v>
      </c>
      <c r="G54" s="93">
        <f t="shared" si="0"/>
        <v>0</v>
      </c>
      <c r="H54" s="122">
        <f>LARGE((C54,E54,G54),1)</f>
        <v>0</v>
      </c>
      <c r="I54" s="95" t="s">
        <v>67</v>
      </c>
    </row>
    <row r="55" spans="1:9" ht="15" customHeight="1">
      <c r="A55" s="119" t="s">
        <v>135</v>
      </c>
      <c r="B55" s="124">
        <v>0</v>
      </c>
      <c r="C55" s="93">
        <v>0</v>
      </c>
      <c r="D55" s="92">
        <v>0</v>
      </c>
      <c r="E55" s="93">
        <v>0</v>
      </c>
      <c r="F55" s="92">
        <v>0</v>
      </c>
      <c r="G55" s="93">
        <f t="shared" si="0"/>
        <v>0</v>
      </c>
      <c r="H55" s="122">
        <f>LARGE((C55,E55,G55),1)</f>
        <v>0</v>
      </c>
      <c r="I55" s="95"/>
    </row>
    <row r="56" spans="1:9" ht="15" customHeight="1">
      <c r="A56" s="119" t="s">
        <v>137</v>
      </c>
      <c r="B56" s="124">
        <v>0</v>
      </c>
      <c r="C56" s="93">
        <v>0</v>
      </c>
      <c r="D56" s="92">
        <v>0</v>
      </c>
      <c r="E56" s="93">
        <v>0</v>
      </c>
      <c r="F56" s="92">
        <v>0</v>
      </c>
      <c r="G56" s="93">
        <f t="shared" si="0"/>
        <v>0</v>
      </c>
      <c r="H56" s="122">
        <f>LARGE((C56,E56,G56),1)</f>
        <v>0</v>
      </c>
      <c r="I56" s="95"/>
    </row>
    <row r="57" spans="1:9" ht="15" customHeight="1">
      <c r="A57" s="115"/>
      <c r="B57" s="124">
        <v>0</v>
      </c>
      <c r="C57" s="93">
        <v>0</v>
      </c>
      <c r="D57" s="92">
        <v>0</v>
      </c>
      <c r="E57" s="93">
        <v>0</v>
      </c>
      <c r="F57" s="92">
        <v>0</v>
      </c>
      <c r="G57" s="93">
        <f t="shared" si="0"/>
        <v>0</v>
      </c>
      <c r="H57" s="122">
        <f>LARGE((C57,E57,G57),1)</f>
        <v>0</v>
      </c>
      <c r="I57" s="95"/>
    </row>
    <row r="58" spans="1:9" ht="15" customHeight="1">
      <c r="A58" s="119"/>
      <c r="B58" s="124">
        <v>0</v>
      </c>
      <c r="C58" s="93">
        <v>0</v>
      </c>
      <c r="D58" s="92">
        <v>0</v>
      </c>
      <c r="E58" s="93">
        <v>0</v>
      </c>
      <c r="F58" s="92">
        <v>0</v>
      </c>
      <c r="G58" s="93">
        <f t="shared" si="0"/>
        <v>0</v>
      </c>
      <c r="H58" s="122">
        <f>LARGE((C58,E58,G58),1)</f>
        <v>0</v>
      </c>
      <c r="I58" s="95"/>
    </row>
  </sheetData>
  <mergeCells count="5">
    <mergeCell ref="A1:A7"/>
    <mergeCell ref="B2:F2"/>
    <mergeCell ref="B4:F4"/>
    <mergeCell ref="B6:C6"/>
    <mergeCell ref="B10:C10"/>
  </mergeCells>
  <conditionalFormatting sqref="A18:A19 A34:A41 A21:A23 A27:A28 A53 A30:A32 A43:A49 A25">
    <cfRule type="duplicateValues" dxfId="109" priority="19"/>
  </conditionalFormatting>
  <conditionalFormatting sqref="A18:A19 A34:A41 A21:A23 A27:A28 A53 A30:A32 A43:A49 A25">
    <cfRule type="duplicateValues" dxfId="108" priority="20"/>
  </conditionalFormatting>
  <conditionalFormatting sqref="A57">
    <cfRule type="duplicateValues" dxfId="107" priority="17"/>
  </conditionalFormatting>
  <conditionalFormatting sqref="A57">
    <cfRule type="duplicateValues" dxfId="106" priority="18"/>
  </conditionalFormatting>
  <conditionalFormatting sqref="A33">
    <cfRule type="duplicateValues" dxfId="105" priority="15"/>
  </conditionalFormatting>
  <conditionalFormatting sqref="A33">
    <cfRule type="duplicateValues" dxfId="104" priority="16"/>
  </conditionalFormatting>
  <conditionalFormatting sqref="A26">
    <cfRule type="duplicateValues" dxfId="103" priority="11"/>
  </conditionalFormatting>
  <conditionalFormatting sqref="A26">
    <cfRule type="duplicateValues" dxfId="102" priority="12"/>
  </conditionalFormatting>
  <conditionalFormatting sqref="A50">
    <cfRule type="duplicateValues" dxfId="101" priority="7"/>
  </conditionalFormatting>
  <conditionalFormatting sqref="A50">
    <cfRule type="duplicateValues" dxfId="100" priority="8"/>
  </conditionalFormatting>
  <conditionalFormatting sqref="A51">
    <cfRule type="duplicateValues" dxfId="99" priority="5"/>
  </conditionalFormatting>
  <conditionalFormatting sqref="A51">
    <cfRule type="duplicateValues" dxfId="98" priority="6"/>
  </conditionalFormatting>
  <conditionalFormatting sqref="A17">
    <cfRule type="duplicateValues" dxfId="97" priority="4"/>
  </conditionalFormatting>
  <conditionalFormatting sqref="A29">
    <cfRule type="duplicateValues" dxfId="96" priority="3"/>
  </conditionalFormatting>
  <conditionalFormatting sqref="A42">
    <cfRule type="duplicateValues" dxfId="95" priority="2"/>
  </conditionalFormatting>
  <conditionalFormatting sqref="A52">
    <cfRule type="duplicateValues" dxfId="94" priority="1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Ruler="0" workbookViewId="0">
      <selection activeCell="K41" sqref="K41"/>
    </sheetView>
  </sheetViews>
  <sheetFormatPr baseColWidth="10" defaultColWidth="10.7109375" defaultRowHeight="13" x14ac:dyDescent="0"/>
  <cols>
    <col min="1" max="1" width="17.28515625" customWidth="1"/>
    <col min="2" max="8" width="8.7109375" customWidth="1"/>
    <col min="9" max="9" width="9.140625" customWidth="1"/>
  </cols>
  <sheetData>
    <row r="1" spans="1:9" ht="15" customHeight="1">
      <c r="A1" s="393"/>
      <c r="B1" s="66"/>
      <c r="C1" s="66"/>
      <c r="D1" s="66"/>
      <c r="E1" s="66"/>
      <c r="F1" s="66"/>
      <c r="G1" s="66"/>
      <c r="H1" s="66"/>
      <c r="I1" s="67"/>
    </row>
    <row r="2" spans="1:9" ht="15" customHeight="1">
      <c r="A2" s="393"/>
      <c r="B2" s="395" t="s">
        <v>77</v>
      </c>
      <c r="C2" s="395"/>
      <c r="D2" s="395"/>
      <c r="E2" s="395"/>
      <c r="F2" s="395"/>
      <c r="G2" s="66"/>
      <c r="H2" s="66"/>
      <c r="I2" s="67"/>
    </row>
    <row r="3" spans="1:9" ht="15" customHeight="1">
      <c r="A3" s="393"/>
      <c r="B3" s="66"/>
      <c r="C3" s="66"/>
      <c r="D3" s="66"/>
      <c r="E3" s="66"/>
      <c r="F3" s="66"/>
      <c r="G3" s="66"/>
      <c r="H3" s="66"/>
      <c r="I3" s="67"/>
    </row>
    <row r="4" spans="1:9" ht="15" customHeight="1">
      <c r="A4" s="393"/>
      <c r="B4" s="395" t="s">
        <v>37</v>
      </c>
      <c r="C4" s="395"/>
      <c r="D4" s="395"/>
      <c r="E4" s="395"/>
      <c r="F4" s="395"/>
      <c r="G4" s="66"/>
      <c r="H4" s="66"/>
      <c r="I4" s="67"/>
    </row>
    <row r="5" spans="1:9" ht="15" customHeight="1">
      <c r="A5" s="393"/>
      <c r="B5" s="66"/>
      <c r="C5" s="66"/>
      <c r="D5" s="66"/>
      <c r="E5" s="66"/>
      <c r="F5" s="66"/>
      <c r="G5" s="66"/>
      <c r="H5" s="66"/>
      <c r="I5" s="67"/>
    </row>
    <row r="6" spans="1:9" ht="15" customHeight="1">
      <c r="A6" s="393"/>
      <c r="B6" s="394"/>
      <c r="C6" s="394"/>
      <c r="D6" s="66"/>
      <c r="E6" s="66"/>
      <c r="F6" s="66"/>
      <c r="G6" s="66"/>
      <c r="H6" s="66"/>
      <c r="I6" s="67"/>
    </row>
    <row r="7" spans="1:9" ht="15" customHeight="1">
      <c r="A7" s="393"/>
      <c r="B7" s="66"/>
      <c r="C7" s="66"/>
      <c r="D7" s="66"/>
      <c r="E7" s="66"/>
      <c r="F7" s="66"/>
      <c r="G7" s="66"/>
      <c r="H7" s="66"/>
      <c r="I7" s="67"/>
    </row>
    <row r="8" spans="1:9" ht="15" customHeight="1">
      <c r="A8" s="69" t="s">
        <v>12</v>
      </c>
      <c r="B8" s="70" t="s">
        <v>42</v>
      </c>
      <c r="C8" s="70"/>
      <c r="D8" s="70"/>
      <c r="E8" s="70"/>
      <c r="F8" s="71"/>
      <c r="G8" s="71"/>
      <c r="H8" s="71"/>
      <c r="I8" s="67"/>
    </row>
    <row r="9" spans="1:9" ht="15" customHeight="1">
      <c r="A9" s="69" t="s">
        <v>0</v>
      </c>
      <c r="B9" s="70" t="s">
        <v>136</v>
      </c>
      <c r="C9" s="70"/>
      <c r="D9" s="70"/>
      <c r="E9" s="70"/>
      <c r="F9" s="71"/>
      <c r="G9" s="71"/>
      <c r="H9" s="71"/>
      <c r="I9" s="67"/>
    </row>
    <row r="10" spans="1:9" ht="15" customHeight="1">
      <c r="A10" s="69" t="s">
        <v>14</v>
      </c>
      <c r="B10" s="396" t="s">
        <v>140</v>
      </c>
      <c r="C10" s="396"/>
      <c r="D10" s="72"/>
      <c r="E10" s="72"/>
      <c r="F10" s="73"/>
      <c r="G10" s="73"/>
      <c r="H10" s="73"/>
      <c r="I10" s="67"/>
    </row>
    <row r="11" spans="1:9" ht="15" customHeight="1">
      <c r="A11" s="69" t="s">
        <v>36</v>
      </c>
      <c r="B11" s="70" t="s">
        <v>44</v>
      </c>
      <c r="C11" s="72"/>
      <c r="D11" s="66"/>
      <c r="E11" s="66"/>
      <c r="F11" s="66"/>
      <c r="G11" s="66"/>
      <c r="H11" s="66"/>
      <c r="I11" s="67"/>
    </row>
    <row r="12" spans="1:9" ht="15" customHeight="1">
      <c r="A12" s="69" t="s">
        <v>17</v>
      </c>
      <c r="B12" s="71" t="s">
        <v>141</v>
      </c>
      <c r="C12" s="66"/>
      <c r="D12" s="66"/>
      <c r="E12" s="66"/>
      <c r="F12" s="66"/>
      <c r="G12" s="66"/>
      <c r="H12" s="66"/>
      <c r="I12" s="67"/>
    </row>
    <row r="13" spans="1:9" ht="15" customHeight="1">
      <c r="A13" s="71" t="s">
        <v>13</v>
      </c>
      <c r="B13" s="74" t="s">
        <v>2</v>
      </c>
      <c r="C13" s="75"/>
      <c r="D13" s="76" t="s">
        <v>18</v>
      </c>
      <c r="E13" s="75"/>
      <c r="F13" s="76" t="s">
        <v>1</v>
      </c>
      <c r="G13" s="75"/>
      <c r="H13" s="77"/>
      <c r="I13" s="78" t="s">
        <v>27</v>
      </c>
    </row>
    <row r="14" spans="1:9" ht="15" customHeight="1">
      <c r="A14" s="71" t="s">
        <v>16</v>
      </c>
      <c r="B14" s="79">
        <v>0.7</v>
      </c>
      <c r="C14" s="80"/>
      <c r="D14" s="81">
        <v>0</v>
      </c>
      <c r="E14" s="80"/>
      <c r="F14" s="81">
        <v>0.8</v>
      </c>
      <c r="G14" s="80"/>
      <c r="H14" s="82" t="s">
        <v>19</v>
      </c>
      <c r="I14" s="83" t="s">
        <v>28</v>
      </c>
    </row>
    <row r="15" spans="1:9" ht="15" customHeight="1">
      <c r="A15" s="71" t="s">
        <v>15</v>
      </c>
      <c r="B15" s="84">
        <v>85.8</v>
      </c>
      <c r="C15" s="85"/>
      <c r="D15" s="86">
        <v>1</v>
      </c>
      <c r="E15" s="85"/>
      <c r="F15" s="86">
        <v>81.8</v>
      </c>
      <c r="G15" s="85"/>
      <c r="H15" s="82" t="s">
        <v>20</v>
      </c>
      <c r="I15" s="83" t="s">
        <v>29</v>
      </c>
    </row>
    <row r="16" spans="1:9" ht="15" customHeight="1">
      <c r="A16" s="71"/>
      <c r="B16" s="88" t="s">
        <v>5</v>
      </c>
      <c r="C16" s="89" t="s">
        <v>4</v>
      </c>
      <c r="D16" s="89" t="s">
        <v>5</v>
      </c>
      <c r="E16" s="89" t="s">
        <v>4</v>
      </c>
      <c r="F16" s="89" t="s">
        <v>5</v>
      </c>
      <c r="G16" s="89" t="s">
        <v>4</v>
      </c>
      <c r="H16" s="90" t="s">
        <v>4</v>
      </c>
      <c r="I16" s="91">
        <v>50</v>
      </c>
    </row>
    <row r="17" spans="1:9" ht="14" customHeight="1">
      <c r="A17" s="184" t="s">
        <v>59</v>
      </c>
      <c r="B17" s="97">
        <v>82.2</v>
      </c>
      <c r="C17" s="93">
        <f t="shared" ref="C17:C47" si="0">B17/B$15*1000*B$14</f>
        <v>670.62937062937067</v>
      </c>
      <c r="D17" s="92">
        <v>0</v>
      </c>
      <c r="E17" s="93">
        <v>0</v>
      </c>
      <c r="F17" s="92">
        <v>81.8</v>
      </c>
      <c r="G17" s="93">
        <f>F17/F$15*1000*F$14</f>
        <v>800</v>
      </c>
      <c r="H17" s="94">
        <f>LARGE((C17,E17,G17),1)</f>
        <v>800</v>
      </c>
      <c r="I17" s="95">
        <v>1</v>
      </c>
    </row>
    <row r="18" spans="1:9" ht="14" customHeight="1">
      <c r="A18" s="185" t="s">
        <v>52</v>
      </c>
      <c r="B18" s="97">
        <v>75.8</v>
      </c>
      <c r="C18" s="93">
        <f t="shared" si="0"/>
        <v>618.41491841491836</v>
      </c>
      <c r="D18" s="92">
        <v>0</v>
      </c>
      <c r="E18" s="93">
        <v>0</v>
      </c>
      <c r="F18" s="92">
        <v>80.400000000000006</v>
      </c>
      <c r="G18" s="93">
        <f t="shared" ref="G18:G47" si="1">F18/F$15*1000*F$14</f>
        <v>786.30806845965787</v>
      </c>
      <c r="H18" s="94">
        <f>LARGE((C18,E18,G18),1)</f>
        <v>786.30806845965787</v>
      </c>
      <c r="I18" s="95">
        <v>2</v>
      </c>
    </row>
    <row r="19" spans="1:9" ht="14" customHeight="1">
      <c r="A19" s="185" t="s">
        <v>54</v>
      </c>
      <c r="B19" s="97">
        <v>83.2</v>
      </c>
      <c r="C19" s="93">
        <f t="shared" si="0"/>
        <v>678.78787878787875</v>
      </c>
      <c r="D19" s="92">
        <v>0</v>
      </c>
      <c r="E19" s="93">
        <v>0</v>
      </c>
      <c r="F19" s="92">
        <v>75.2</v>
      </c>
      <c r="G19" s="93">
        <f t="shared" si="1"/>
        <v>735.45232273838633</v>
      </c>
      <c r="H19" s="94">
        <f>LARGE((C19,E19,G19),1)</f>
        <v>735.45232273838633</v>
      </c>
      <c r="I19" s="95">
        <v>5</v>
      </c>
    </row>
    <row r="20" spans="1:9" ht="14" customHeight="1">
      <c r="A20" s="185" t="s">
        <v>112</v>
      </c>
      <c r="B20" s="178">
        <v>70</v>
      </c>
      <c r="C20" s="93">
        <f t="shared" si="0"/>
        <v>571.09557109557102</v>
      </c>
      <c r="D20" s="92">
        <v>0</v>
      </c>
      <c r="E20" s="93">
        <v>0</v>
      </c>
      <c r="F20" s="92">
        <v>65.2</v>
      </c>
      <c r="G20" s="93">
        <f t="shared" si="1"/>
        <v>637.65281173594133</v>
      </c>
      <c r="H20" s="94">
        <f>LARGE((C20,E20,G20),1)</f>
        <v>637.65281173594133</v>
      </c>
      <c r="I20" s="95">
        <v>8</v>
      </c>
    </row>
    <row r="21" spans="1:9" ht="14" customHeight="1">
      <c r="A21" s="185" t="s">
        <v>65</v>
      </c>
      <c r="B21" s="97">
        <v>78.2</v>
      </c>
      <c r="C21" s="93">
        <f t="shared" si="0"/>
        <v>637.99533799533799</v>
      </c>
      <c r="D21" s="92">
        <v>0</v>
      </c>
      <c r="E21" s="93">
        <v>0</v>
      </c>
      <c r="F21" s="92">
        <v>61.4</v>
      </c>
      <c r="G21" s="93">
        <f>F21/F$15*1000*F$14</f>
        <v>600.48899755501213</v>
      </c>
      <c r="H21" s="94">
        <f>LARGE((C21,E21,G21),1)</f>
        <v>637.99533799533799</v>
      </c>
      <c r="I21" s="95">
        <v>9</v>
      </c>
    </row>
    <row r="22" spans="1:9" ht="14" customHeight="1">
      <c r="A22" s="216" t="s">
        <v>110</v>
      </c>
      <c r="B22" s="175">
        <v>53.4</v>
      </c>
      <c r="C22" s="93">
        <f t="shared" si="0"/>
        <v>435.66433566433568</v>
      </c>
      <c r="D22" s="124">
        <v>0</v>
      </c>
      <c r="E22" s="93">
        <v>0</v>
      </c>
      <c r="F22" s="179">
        <v>56</v>
      </c>
      <c r="G22" s="93">
        <f t="shared" si="1"/>
        <v>547.67726161369205</v>
      </c>
      <c r="H22" s="180">
        <f>LARGE((C22,E22,G22),1)</f>
        <v>547.67726161369205</v>
      </c>
      <c r="I22" s="181">
        <v>11</v>
      </c>
    </row>
    <row r="23" spans="1:9" ht="14" customHeight="1">
      <c r="A23" s="185" t="s">
        <v>90</v>
      </c>
      <c r="B23" s="97">
        <v>62</v>
      </c>
      <c r="C23" s="93">
        <f t="shared" si="0"/>
        <v>505.82750582750583</v>
      </c>
      <c r="D23" s="92">
        <v>0</v>
      </c>
      <c r="E23" s="93">
        <v>0</v>
      </c>
      <c r="F23" s="92">
        <v>42.4</v>
      </c>
      <c r="G23" s="93">
        <f t="shared" si="1"/>
        <v>414.66992665036673</v>
      </c>
      <c r="H23" s="94">
        <f>LARGE((C23,E23,G23),1)</f>
        <v>505.82750582750583</v>
      </c>
      <c r="I23" s="95">
        <v>12</v>
      </c>
    </row>
    <row r="24" spans="1:9" ht="14" customHeight="1">
      <c r="A24" s="187" t="s">
        <v>128</v>
      </c>
      <c r="B24" s="97">
        <v>64.599999999999994</v>
      </c>
      <c r="C24" s="93">
        <f t="shared" si="0"/>
        <v>527.03962703962702</v>
      </c>
      <c r="D24" s="92">
        <v>0</v>
      </c>
      <c r="E24" s="93">
        <v>0</v>
      </c>
      <c r="F24" s="92">
        <v>14</v>
      </c>
      <c r="G24" s="93">
        <f t="shared" si="1"/>
        <v>136.91931540342301</v>
      </c>
      <c r="H24" s="94">
        <f>LARGE((C24,E24,G24),1)</f>
        <v>527.03962703962702</v>
      </c>
      <c r="I24" s="95">
        <v>15</v>
      </c>
    </row>
    <row r="25" spans="1:9" ht="14" customHeight="1">
      <c r="A25" s="186" t="s">
        <v>142</v>
      </c>
      <c r="B25" s="175">
        <v>62.6</v>
      </c>
      <c r="C25" s="93">
        <f t="shared" si="0"/>
        <v>510.72261072261074</v>
      </c>
      <c r="D25" s="124">
        <v>0</v>
      </c>
      <c r="E25" s="93">
        <v>0</v>
      </c>
      <c r="F25" s="179">
        <v>9.8000000000000007</v>
      </c>
      <c r="G25" s="93">
        <f t="shared" si="1"/>
        <v>95.843520782396098</v>
      </c>
      <c r="H25" s="180">
        <f>LARGE((C25,E25,G25),1)</f>
        <v>510.72261072261074</v>
      </c>
      <c r="I25" s="181">
        <v>16</v>
      </c>
    </row>
    <row r="26" spans="1:9" ht="14" customHeight="1">
      <c r="A26" s="185" t="s">
        <v>53</v>
      </c>
      <c r="B26" s="178">
        <v>79.8</v>
      </c>
      <c r="C26" s="93">
        <f t="shared" si="0"/>
        <v>651.04895104895104</v>
      </c>
      <c r="D26" s="92">
        <v>0</v>
      </c>
      <c r="E26" s="93">
        <v>0</v>
      </c>
      <c r="F26" s="92">
        <v>5.4</v>
      </c>
      <c r="G26" s="93">
        <f t="shared" si="1"/>
        <v>52.811735941320308</v>
      </c>
      <c r="H26" s="94">
        <f>LARGE((C26,E26,G26),1)</f>
        <v>651.04895104895104</v>
      </c>
      <c r="I26" s="200">
        <v>17</v>
      </c>
    </row>
    <row r="27" spans="1:9" ht="14" customHeight="1">
      <c r="A27" s="167" t="s">
        <v>146</v>
      </c>
      <c r="B27" s="175">
        <v>53.2</v>
      </c>
      <c r="C27" s="93">
        <f t="shared" si="0"/>
        <v>434.03263403263406</v>
      </c>
      <c r="D27" s="124">
        <v>0</v>
      </c>
      <c r="E27" s="93">
        <v>0</v>
      </c>
      <c r="F27" s="124">
        <v>0</v>
      </c>
      <c r="G27" s="93">
        <f t="shared" si="1"/>
        <v>0</v>
      </c>
      <c r="H27" s="94">
        <f>LARGE((C27,E27,G27),1)</f>
        <v>434.03263403263406</v>
      </c>
      <c r="I27" s="181">
        <v>19</v>
      </c>
    </row>
    <row r="28" spans="1:9" ht="14" customHeight="1">
      <c r="A28" s="185" t="s">
        <v>55</v>
      </c>
      <c r="B28" s="97">
        <v>53.2</v>
      </c>
      <c r="C28" s="93">
        <f t="shared" si="0"/>
        <v>434.03263403263406</v>
      </c>
      <c r="D28" s="92">
        <v>0</v>
      </c>
      <c r="E28" s="93">
        <v>0</v>
      </c>
      <c r="F28" s="92">
        <v>0</v>
      </c>
      <c r="G28" s="93">
        <f t="shared" si="1"/>
        <v>0</v>
      </c>
      <c r="H28" s="94">
        <f>LARGE((C28,E28,G28),1)</f>
        <v>434.03263403263406</v>
      </c>
      <c r="I28" s="95">
        <v>20</v>
      </c>
    </row>
    <row r="29" spans="1:9" ht="14" customHeight="1">
      <c r="A29" s="206" t="s">
        <v>105</v>
      </c>
      <c r="B29" s="97">
        <v>50.6</v>
      </c>
      <c r="C29" s="93">
        <f t="shared" si="0"/>
        <v>412.82051282051276</v>
      </c>
      <c r="D29" s="92">
        <v>0</v>
      </c>
      <c r="E29" s="93">
        <v>0</v>
      </c>
      <c r="F29" s="92">
        <v>0</v>
      </c>
      <c r="G29" s="93">
        <f t="shared" si="1"/>
        <v>0</v>
      </c>
      <c r="H29" s="94">
        <f>LARGE((C29,E29,G29),1)</f>
        <v>412.82051282051276</v>
      </c>
      <c r="I29" s="95">
        <v>21</v>
      </c>
    </row>
    <row r="30" spans="1:9" ht="14" customHeight="1">
      <c r="A30" s="206" t="s">
        <v>107</v>
      </c>
      <c r="B30" s="97">
        <v>48.4</v>
      </c>
      <c r="C30" s="93">
        <f t="shared" si="0"/>
        <v>394.87179487179486</v>
      </c>
      <c r="D30" s="92">
        <v>0</v>
      </c>
      <c r="E30" s="93">
        <v>0</v>
      </c>
      <c r="F30" s="92">
        <v>0</v>
      </c>
      <c r="G30" s="93">
        <f t="shared" si="1"/>
        <v>0</v>
      </c>
      <c r="H30" s="94">
        <f>LARGE((C30,E30,G30),1)</f>
        <v>394.87179487179486</v>
      </c>
      <c r="I30" s="95">
        <v>22</v>
      </c>
    </row>
    <row r="31" spans="1:9" ht="14" customHeight="1">
      <c r="A31" s="188" t="s">
        <v>58</v>
      </c>
      <c r="B31" s="97">
        <v>43.4</v>
      </c>
      <c r="C31" s="93">
        <f t="shared" si="0"/>
        <v>354.07925407925404</v>
      </c>
      <c r="D31" s="92">
        <v>0</v>
      </c>
      <c r="E31" s="93">
        <v>0</v>
      </c>
      <c r="F31" s="92">
        <v>0</v>
      </c>
      <c r="G31" s="93">
        <f t="shared" si="1"/>
        <v>0</v>
      </c>
      <c r="H31" s="94">
        <f>LARGE((C31,E31,G31),1)</f>
        <v>354.07925407925404</v>
      </c>
      <c r="I31" s="95">
        <v>24</v>
      </c>
    </row>
    <row r="32" spans="1:9" ht="14" customHeight="1">
      <c r="A32" s="206" t="s">
        <v>114</v>
      </c>
      <c r="B32" s="97">
        <v>35.200000000000003</v>
      </c>
      <c r="C32" s="93">
        <f t="shared" si="0"/>
        <v>287.17948717948718</v>
      </c>
      <c r="D32" s="92">
        <v>0</v>
      </c>
      <c r="E32" s="93">
        <v>0</v>
      </c>
      <c r="F32" s="92">
        <v>0</v>
      </c>
      <c r="G32" s="93">
        <f t="shared" si="1"/>
        <v>0</v>
      </c>
      <c r="H32" s="94">
        <f>LARGE((C32,E32,G32),1)</f>
        <v>287.17948717948718</v>
      </c>
      <c r="I32" s="95">
        <v>28</v>
      </c>
    </row>
    <row r="33" spans="1:9" ht="14" customHeight="1">
      <c r="A33" s="189" t="s">
        <v>49</v>
      </c>
      <c r="B33" s="97">
        <v>32.4</v>
      </c>
      <c r="C33" s="93">
        <f t="shared" si="0"/>
        <v>264.33566433566432</v>
      </c>
      <c r="D33" s="92">
        <v>0</v>
      </c>
      <c r="E33" s="93">
        <v>0</v>
      </c>
      <c r="F33" s="92">
        <v>0</v>
      </c>
      <c r="G33" s="93">
        <f t="shared" si="1"/>
        <v>0</v>
      </c>
      <c r="H33" s="94">
        <f>LARGE((C33,E33,G33),1)</f>
        <v>264.33566433566432</v>
      </c>
      <c r="I33" s="95">
        <v>30</v>
      </c>
    </row>
    <row r="34" spans="1:9" ht="14" customHeight="1">
      <c r="A34" s="206" t="s">
        <v>50</v>
      </c>
      <c r="B34" s="178">
        <v>29.8</v>
      </c>
      <c r="C34" s="93">
        <f t="shared" si="0"/>
        <v>243.12354312354313</v>
      </c>
      <c r="D34" s="92">
        <v>0</v>
      </c>
      <c r="E34" s="93">
        <v>0</v>
      </c>
      <c r="F34" s="92">
        <v>0</v>
      </c>
      <c r="G34" s="93">
        <f t="shared" si="1"/>
        <v>0</v>
      </c>
      <c r="H34" s="94">
        <f>LARGE((C34,E34,G34),1)</f>
        <v>243.12354312354313</v>
      </c>
      <c r="I34" s="95">
        <v>31</v>
      </c>
    </row>
    <row r="35" spans="1:9" ht="14" customHeight="1">
      <c r="A35" s="188" t="s">
        <v>116</v>
      </c>
      <c r="B35" s="97">
        <v>21</v>
      </c>
      <c r="C35" s="93">
        <f t="shared" si="0"/>
        <v>171.32867132867133</v>
      </c>
      <c r="D35" s="92">
        <v>0</v>
      </c>
      <c r="E35" s="93">
        <v>0</v>
      </c>
      <c r="F35" s="92">
        <v>0</v>
      </c>
      <c r="G35" s="93">
        <f t="shared" si="1"/>
        <v>0</v>
      </c>
      <c r="H35" s="94">
        <f>LARGE((C35,E35,G35),1)</f>
        <v>171.32867132867133</v>
      </c>
      <c r="I35" s="95">
        <v>38</v>
      </c>
    </row>
    <row r="36" spans="1:9" ht="14" customHeight="1">
      <c r="A36" s="190" t="s">
        <v>104</v>
      </c>
      <c r="B36" s="97">
        <v>19.399999999999999</v>
      </c>
      <c r="C36" s="93">
        <f t="shared" si="0"/>
        <v>158.27505827505826</v>
      </c>
      <c r="D36" s="92">
        <v>0</v>
      </c>
      <c r="E36" s="93">
        <v>0</v>
      </c>
      <c r="F36" s="92">
        <v>0</v>
      </c>
      <c r="G36" s="93">
        <f t="shared" si="1"/>
        <v>0</v>
      </c>
      <c r="H36" s="94">
        <f>LARGE((C36,E36,G36),1)</f>
        <v>158.27505827505826</v>
      </c>
      <c r="I36" s="95">
        <v>39</v>
      </c>
    </row>
    <row r="37" spans="1:9" ht="14" customHeight="1">
      <c r="A37" s="206" t="s">
        <v>103</v>
      </c>
      <c r="B37" s="97">
        <v>19.2</v>
      </c>
      <c r="C37" s="93">
        <f t="shared" si="0"/>
        <v>156.64335664335664</v>
      </c>
      <c r="D37" s="92">
        <v>0</v>
      </c>
      <c r="E37" s="93">
        <v>0</v>
      </c>
      <c r="F37" s="92">
        <v>0</v>
      </c>
      <c r="G37" s="93">
        <f t="shared" si="1"/>
        <v>0</v>
      </c>
      <c r="H37" s="94">
        <f>LARGE((C37,E37,G37),1)</f>
        <v>156.64335664335664</v>
      </c>
      <c r="I37" s="95">
        <v>40</v>
      </c>
    </row>
    <row r="38" spans="1:9" ht="14" customHeight="1">
      <c r="A38" s="188" t="s">
        <v>57</v>
      </c>
      <c r="B38" s="97">
        <v>17.600000000000001</v>
      </c>
      <c r="C38" s="93">
        <f t="shared" si="0"/>
        <v>143.58974358974359</v>
      </c>
      <c r="D38" s="92">
        <v>0</v>
      </c>
      <c r="E38" s="93">
        <v>0</v>
      </c>
      <c r="F38" s="92">
        <v>0</v>
      </c>
      <c r="G38" s="93">
        <f t="shared" si="1"/>
        <v>0</v>
      </c>
      <c r="H38" s="94">
        <f>LARGE((C38,E38,G38),1)</f>
        <v>143.58974358974359</v>
      </c>
      <c r="I38" s="95">
        <v>41</v>
      </c>
    </row>
    <row r="39" spans="1:9" ht="14" customHeight="1">
      <c r="A39" s="188" t="s">
        <v>118</v>
      </c>
      <c r="B39" s="97">
        <v>13</v>
      </c>
      <c r="C39" s="93">
        <f t="shared" si="0"/>
        <v>106.06060606060606</v>
      </c>
      <c r="D39" s="92">
        <v>0</v>
      </c>
      <c r="E39" s="93">
        <v>0</v>
      </c>
      <c r="F39" s="92">
        <v>0</v>
      </c>
      <c r="G39" s="93">
        <f t="shared" si="1"/>
        <v>0</v>
      </c>
      <c r="H39" s="94">
        <f>LARGE((C39,E39,G39),1)</f>
        <v>106.06060606060606</v>
      </c>
      <c r="I39" s="95">
        <v>44</v>
      </c>
    </row>
    <row r="40" spans="1:9" ht="14" customHeight="1">
      <c r="A40" s="188" t="s">
        <v>109</v>
      </c>
      <c r="B40" s="177">
        <v>12.2</v>
      </c>
      <c r="C40" s="93">
        <f t="shared" si="0"/>
        <v>99.533799533799524</v>
      </c>
      <c r="D40" s="92">
        <v>0</v>
      </c>
      <c r="E40" s="93">
        <v>0</v>
      </c>
      <c r="F40" s="92">
        <v>0</v>
      </c>
      <c r="G40" s="93">
        <f t="shared" si="1"/>
        <v>0</v>
      </c>
      <c r="H40" s="94">
        <f>LARGE((C40,E40,G40),1)</f>
        <v>99.533799533799524</v>
      </c>
      <c r="I40" s="95">
        <v>45</v>
      </c>
    </row>
    <row r="41" spans="1:9" ht="14" customHeight="1">
      <c r="A41" s="190" t="s">
        <v>92</v>
      </c>
      <c r="B41" s="92">
        <v>8.6</v>
      </c>
      <c r="C41" s="93">
        <f t="shared" si="0"/>
        <v>70.163170163170165</v>
      </c>
      <c r="D41" s="92">
        <v>0</v>
      </c>
      <c r="E41" s="93">
        <v>0</v>
      </c>
      <c r="F41" s="92">
        <v>0</v>
      </c>
      <c r="G41" s="93">
        <f t="shared" si="1"/>
        <v>0</v>
      </c>
      <c r="H41" s="94">
        <f>LARGE((C41,E41,G41),1)</f>
        <v>70.163170163170165</v>
      </c>
      <c r="I41" s="95">
        <v>47</v>
      </c>
    </row>
    <row r="42" spans="1:9" ht="14" customHeight="1">
      <c r="A42" s="191" t="s">
        <v>64</v>
      </c>
      <c r="B42" s="177">
        <v>0</v>
      </c>
      <c r="C42" s="93">
        <f t="shared" si="0"/>
        <v>0</v>
      </c>
      <c r="D42" s="92">
        <v>0</v>
      </c>
      <c r="E42" s="93">
        <v>0</v>
      </c>
      <c r="F42" s="92">
        <v>0</v>
      </c>
      <c r="G42" s="93">
        <f t="shared" si="1"/>
        <v>0</v>
      </c>
      <c r="H42" s="94">
        <f>LARGE((C42,E42,G42),1)</f>
        <v>0</v>
      </c>
      <c r="I42" s="95"/>
    </row>
    <row r="43" spans="1:9" ht="14" customHeight="1">
      <c r="A43" s="191" t="s">
        <v>126</v>
      </c>
      <c r="B43" s="177">
        <v>0</v>
      </c>
      <c r="C43" s="93">
        <f t="shared" si="0"/>
        <v>0</v>
      </c>
      <c r="D43" s="92">
        <v>0</v>
      </c>
      <c r="E43" s="93">
        <v>0</v>
      </c>
      <c r="F43" s="92">
        <v>0</v>
      </c>
      <c r="G43" s="93">
        <f t="shared" si="1"/>
        <v>0</v>
      </c>
      <c r="H43" s="94">
        <f>LARGE((C43,E43,G43),1)</f>
        <v>0</v>
      </c>
      <c r="I43" s="95"/>
    </row>
    <row r="44" spans="1:9" ht="14" customHeight="1">
      <c r="A44" s="192" t="s">
        <v>134</v>
      </c>
      <c r="B44" s="177">
        <v>0</v>
      </c>
      <c r="C44" s="93">
        <f t="shared" si="0"/>
        <v>0</v>
      </c>
      <c r="D44" s="92">
        <v>0</v>
      </c>
      <c r="E44" s="93">
        <v>0</v>
      </c>
      <c r="F44" s="92">
        <v>0</v>
      </c>
      <c r="G44" s="93">
        <f t="shared" si="1"/>
        <v>0</v>
      </c>
      <c r="H44" s="94">
        <f>LARGE((C44,E44,G44),1)</f>
        <v>0</v>
      </c>
      <c r="I44" s="95"/>
    </row>
    <row r="45" spans="1:9" ht="14" customHeight="1">
      <c r="A45" s="192" t="s">
        <v>125</v>
      </c>
      <c r="B45" s="177">
        <v>0</v>
      </c>
      <c r="C45" s="93">
        <f t="shared" si="0"/>
        <v>0</v>
      </c>
      <c r="D45" s="92">
        <v>0</v>
      </c>
      <c r="E45" s="93">
        <v>0</v>
      </c>
      <c r="F45" s="92">
        <v>0</v>
      </c>
      <c r="G45" s="93">
        <f t="shared" si="1"/>
        <v>0</v>
      </c>
      <c r="H45" s="94">
        <f>LARGE((C45,E45,G45),1)</f>
        <v>0</v>
      </c>
      <c r="I45" s="95"/>
    </row>
    <row r="46" spans="1:9" ht="14" customHeight="1">
      <c r="A46" s="191" t="s">
        <v>111</v>
      </c>
      <c r="B46" s="177">
        <v>0</v>
      </c>
      <c r="C46" s="93">
        <f t="shared" si="0"/>
        <v>0</v>
      </c>
      <c r="D46" s="92">
        <v>0</v>
      </c>
      <c r="E46" s="93">
        <v>0</v>
      </c>
      <c r="F46" s="92">
        <v>0</v>
      </c>
      <c r="G46" s="93">
        <f t="shared" si="1"/>
        <v>0</v>
      </c>
      <c r="H46" s="94">
        <f>LARGE((C46,E46,G46),1)</f>
        <v>0</v>
      </c>
      <c r="I46" s="95"/>
    </row>
    <row r="47" spans="1:9" ht="14" customHeight="1">
      <c r="A47" s="192" t="s">
        <v>119</v>
      </c>
      <c r="B47" s="92">
        <v>0</v>
      </c>
      <c r="C47" s="93">
        <f t="shared" si="0"/>
        <v>0</v>
      </c>
      <c r="D47" s="92">
        <v>0</v>
      </c>
      <c r="E47" s="93">
        <v>0</v>
      </c>
      <c r="F47" s="92">
        <v>0</v>
      </c>
      <c r="G47" s="93">
        <f t="shared" si="1"/>
        <v>0</v>
      </c>
      <c r="H47" s="94">
        <f>LARGE((C47,E47,G47),1)</f>
        <v>0</v>
      </c>
      <c r="I47" s="95"/>
    </row>
    <row r="48" spans="1:9" ht="14" customHeight="1">
      <c r="A48" s="191" t="s">
        <v>130</v>
      </c>
      <c r="B48" s="92">
        <v>0</v>
      </c>
      <c r="C48" s="93">
        <f t="shared" ref="C48:C72" si="2">B48/B$15*1000*B$14</f>
        <v>0</v>
      </c>
      <c r="D48" s="92">
        <v>0</v>
      </c>
      <c r="E48" s="93">
        <v>0</v>
      </c>
      <c r="F48" s="92">
        <v>0</v>
      </c>
      <c r="G48" s="93">
        <f t="shared" ref="G48:G72" si="3">F48/F$15*1000*F$14</f>
        <v>0</v>
      </c>
      <c r="H48" s="94">
        <f>LARGE((C48,E48,G48),1)</f>
        <v>0</v>
      </c>
      <c r="I48" s="95"/>
    </row>
    <row r="49" spans="1:9" ht="14" customHeight="1">
      <c r="A49" s="191" t="s">
        <v>96</v>
      </c>
      <c r="B49" s="92">
        <v>0</v>
      </c>
      <c r="C49" s="93">
        <f t="shared" si="2"/>
        <v>0</v>
      </c>
      <c r="D49" s="92">
        <v>0</v>
      </c>
      <c r="E49" s="93">
        <v>0</v>
      </c>
      <c r="F49" s="92">
        <v>0</v>
      </c>
      <c r="G49" s="93">
        <f t="shared" si="3"/>
        <v>0</v>
      </c>
      <c r="H49" s="94">
        <f>LARGE((C49,E49,G49),1)</f>
        <v>0</v>
      </c>
      <c r="I49" s="95"/>
    </row>
    <row r="50" spans="1:9" ht="14" customHeight="1">
      <c r="A50" s="192" t="s">
        <v>115</v>
      </c>
      <c r="B50" s="92">
        <v>0</v>
      </c>
      <c r="C50" s="93">
        <f t="shared" si="2"/>
        <v>0</v>
      </c>
      <c r="D50" s="92">
        <v>0</v>
      </c>
      <c r="E50" s="93">
        <v>0</v>
      </c>
      <c r="F50" s="92">
        <v>0</v>
      </c>
      <c r="G50" s="93">
        <f t="shared" si="3"/>
        <v>0</v>
      </c>
      <c r="H50" s="94">
        <v>0</v>
      </c>
      <c r="I50" s="95"/>
    </row>
    <row r="51" spans="1:9" ht="14" customHeight="1">
      <c r="A51" s="191" t="s">
        <v>97</v>
      </c>
      <c r="B51" s="92">
        <v>0</v>
      </c>
      <c r="C51" s="93">
        <f t="shared" si="2"/>
        <v>0</v>
      </c>
      <c r="D51" s="92">
        <v>0</v>
      </c>
      <c r="E51" s="93">
        <v>0</v>
      </c>
      <c r="F51" s="92">
        <v>0</v>
      </c>
      <c r="G51" s="93">
        <f t="shared" si="3"/>
        <v>0</v>
      </c>
      <c r="H51" s="94">
        <f>LARGE((C51,E51,G51),1)</f>
        <v>0</v>
      </c>
      <c r="I51" s="95"/>
    </row>
    <row r="52" spans="1:9" ht="14" customHeight="1">
      <c r="A52" s="192" t="s">
        <v>113</v>
      </c>
      <c r="B52" s="92">
        <v>0</v>
      </c>
      <c r="C52" s="93">
        <f t="shared" si="2"/>
        <v>0</v>
      </c>
      <c r="D52" s="92">
        <v>0</v>
      </c>
      <c r="E52" s="93">
        <v>0</v>
      </c>
      <c r="F52" s="92">
        <v>0</v>
      </c>
      <c r="G52" s="93">
        <f t="shared" si="3"/>
        <v>0</v>
      </c>
      <c r="H52" s="94">
        <f>LARGE((C52,E52,G52),1)</f>
        <v>0</v>
      </c>
      <c r="I52" s="95"/>
    </row>
    <row r="53" spans="1:9" ht="14" customHeight="1">
      <c r="A53" s="192" t="s">
        <v>98</v>
      </c>
      <c r="B53" s="92">
        <v>0</v>
      </c>
      <c r="C53" s="93">
        <f t="shared" si="2"/>
        <v>0</v>
      </c>
      <c r="D53" s="92">
        <v>0</v>
      </c>
      <c r="E53" s="93">
        <v>0</v>
      </c>
      <c r="F53" s="92">
        <v>0</v>
      </c>
      <c r="G53" s="93">
        <f t="shared" si="3"/>
        <v>0</v>
      </c>
      <c r="H53" s="94">
        <f>LARGE((C53,E53,G53),1)</f>
        <v>0</v>
      </c>
      <c r="I53" s="95"/>
    </row>
    <row r="54" spans="1:9" ht="14" customHeight="1">
      <c r="A54" s="191" t="s">
        <v>120</v>
      </c>
      <c r="B54" s="92">
        <v>0</v>
      </c>
      <c r="C54" s="93">
        <f t="shared" si="2"/>
        <v>0</v>
      </c>
      <c r="D54" s="92">
        <v>0</v>
      </c>
      <c r="E54" s="93">
        <v>0</v>
      </c>
      <c r="F54" s="92">
        <v>0</v>
      </c>
      <c r="G54" s="93">
        <f t="shared" si="3"/>
        <v>0</v>
      </c>
      <c r="H54" s="94">
        <f>LARGE((C54,E54,G54),1)</f>
        <v>0</v>
      </c>
      <c r="I54" s="95"/>
    </row>
    <row r="55" spans="1:9" ht="14" customHeight="1">
      <c r="A55" s="191" t="s">
        <v>131</v>
      </c>
      <c r="B55" s="92">
        <v>0</v>
      </c>
      <c r="C55" s="93">
        <f t="shared" si="2"/>
        <v>0</v>
      </c>
      <c r="D55" s="92">
        <v>0</v>
      </c>
      <c r="E55" s="93">
        <v>0</v>
      </c>
      <c r="F55" s="92">
        <v>0</v>
      </c>
      <c r="G55" s="93">
        <f t="shared" si="3"/>
        <v>0</v>
      </c>
      <c r="H55" s="94">
        <f>LARGE((C55,E55,G55),1)</f>
        <v>0</v>
      </c>
      <c r="I55" s="95"/>
    </row>
    <row r="56" spans="1:9" ht="14" customHeight="1">
      <c r="A56" s="191" t="s">
        <v>129</v>
      </c>
      <c r="B56" s="92">
        <v>0</v>
      </c>
      <c r="C56" s="93">
        <f t="shared" si="2"/>
        <v>0</v>
      </c>
      <c r="D56" s="92">
        <v>0</v>
      </c>
      <c r="E56" s="93">
        <v>0</v>
      </c>
      <c r="F56" s="92">
        <v>0</v>
      </c>
      <c r="G56" s="93">
        <f t="shared" si="3"/>
        <v>0</v>
      </c>
      <c r="H56" s="94">
        <f>LARGE((C56,E56,G56),1)</f>
        <v>0</v>
      </c>
      <c r="I56" s="95"/>
    </row>
    <row r="57" spans="1:9" ht="14" customHeight="1">
      <c r="A57" s="193" t="s">
        <v>106</v>
      </c>
      <c r="B57" s="92">
        <v>0</v>
      </c>
      <c r="C57" s="93">
        <f t="shared" si="2"/>
        <v>0</v>
      </c>
      <c r="D57" s="92">
        <v>0</v>
      </c>
      <c r="E57" s="93">
        <v>0</v>
      </c>
      <c r="F57" s="92">
        <v>0</v>
      </c>
      <c r="G57" s="93">
        <f t="shared" si="3"/>
        <v>0</v>
      </c>
      <c r="H57" s="94">
        <f>LARGE((C57,E57,G57),1)</f>
        <v>0</v>
      </c>
      <c r="I57" s="95"/>
    </row>
    <row r="58" spans="1:9" ht="14" customHeight="1">
      <c r="A58" s="194" t="s">
        <v>135</v>
      </c>
      <c r="B58" s="176">
        <v>0</v>
      </c>
      <c r="C58" s="93">
        <f t="shared" si="2"/>
        <v>0</v>
      </c>
      <c r="D58" s="176">
        <v>0</v>
      </c>
      <c r="E58" s="145">
        <v>0</v>
      </c>
      <c r="F58" s="176">
        <v>0</v>
      </c>
      <c r="G58" s="93">
        <f t="shared" si="3"/>
        <v>0</v>
      </c>
      <c r="H58" s="94">
        <f>LARGE((C58,E58,G58),1)</f>
        <v>0</v>
      </c>
      <c r="I58" s="146"/>
    </row>
    <row r="59" spans="1:9" ht="14" customHeight="1">
      <c r="A59" s="195" t="s">
        <v>117</v>
      </c>
      <c r="B59" s="124">
        <v>0</v>
      </c>
      <c r="C59" s="93">
        <f t="shared" si="2"/>
        <v>0</v>
      </c>
      <c r="D59" s="124">
        <v>0</v>
      </c>
      <c r="E59" s="93">
        <v>0</v>
      </c>
      <c r="F59" s="124">
        <v>0</v>
      </c>
      <c r="G59" s="93">
        <f t="shared" si="3"/>
        <v>0</v>
      </c>
      <c r="H59" s="94">
        <f>LARGE((C59,E59,G59),1)</f>
        <v>0</v>
      </c>
      <c r="I59" s="182"/>
    </row>
    <row r="60" spans="1:9" ht="14" customHeight="1">
      <c r="A60" s="202" t="s">
        <v>51</v>
      </c>
      <c r="B60" s="124">
        <v>0</v>
      </c>
      <c r="C60" s="93">
        <f t="shared" si="2"/>
        <v>0</v>
      </c>
      <c r="D60" s="124">
        <v>0</v>
      </c>
      <c r="E60" s="93">
        <v>0</v>
      </c>
      <c r="F60" s="124">
        <v>0</v>
      </c>
      <c r="G60" s="93">
        <f t="shared" si="3"/>
        <v>0</v>
      </c>
      <c r="H60" s="94">
        <f>LARGE((C60,E60,G60),1)</f>
        <v>0</v>
      </c>
      <c r="I60" s="182"/>
    </row>
    <row r="61" spans="1:9" ht="14" customHeight="1">
      <c r="A61" s="171" t="s">
        <v>95</v>
      </c>
      <c r="B61" s="124">
        <v>0</v>
      </c>
      <c r="C61" s="93">
        <f t="shared" si="2"/>
        <v>0</v>
      </c>
      <c r="D61" s="124">
        <v>0</v>
      </c>
      <c r="E61" s="93">
        <v>0</v>
      </c>
      <c r="F61" s="124">
        <v>0</v>
      </c>
      <c r="G61" s="93">
        <f t="shared" si="3"/>
        <v>0</v>
      </c>
      <c r="H61" s="94">
        <f>LARGE((C61,E61,G61),1)</f>
        <v>0</v>
      </c>
      <c r="I61" s="182"/>
    </row>
    <row r="62" spans="1:9" ht="14" customHeight="1">
      <c r="A62" s="195" t="s">
        <v>137</v>
      </c>
      <c r="B62" s="176">
        <v>0</v>
      </c>
      <c r="C62" s="93">
        <f t="shared" si="2"/>
        <v>0</v>
      </c>
      <c r="D62" s="176">
        <v>0</v>
      </c>
      <c r="E62" s="145">
        <v>0</v>
      </c>
      <c r="F62" s="176">
        <v>0</v>
      </c>
      <c r="G62" s="93">
        <f t="shared" si="3"/>
        <v>0</v>
      </c>
      <c r="H62" s="94">
        <f>LARGE((C62,E62,G62),1)</f>
        <v>0</v>
      </c>
      <c r="I62" s="147"/>
    </row>
    <row r="63" spans="1:9" ht="14" customHeight="1">
      <c r="A63" s="195" t="s">
        <v>101</v>
      </c>
      <c r="B63" s="124">
        <v>0</v>
      </c>
      <c r="C63" s="93">
        <f t="shared" si="2"/>
        <v>0</v>
      </c>
      <c r="D63" s="124">
        <v>0</v>
      </c>
      <c r="E63" s="93">
        <v>0</v>
      </c>
      <c r="F63" s="124">
        <v>0</v>
      </c>
      <c r="G63" s="93">
        <f t="shared" si="3"/>
        <v>0</v>
      </c>
      <c r="H63" s="94">
        <f>LARGE((C63,E63,G63),1)</f>
        <v>0</v>
      </c>
      <c r="I63" s="147"/>
    </row>
    <row r="64" spans="1:9" ht="14" customHeight="1">
      <c r="A64" s="196" t="s">
        <v>133</v>
      </c>
      <c r="B64" s="124">
        <v>0</v>
      </c>
      <c r="C64" s="93">
        <f t="shared" si="2"/>
        <v>0</v>
      </c>
      <c r="D64" s="124">
        <v>0</v>
      </c>
      <c r="E64" s="93">
        <v>0</v>
      </c>
      <c r="F64" s="124">
        <v>0</v>
      </c>
      <c r="G64" s="93">
        <f t="shared" si="3"/>
        <v>0</v>
      </c>
      <c r="H64" s="94">
        <f>LARGE((C64,E64,G64),1)</f>
        <v>0</v>
      </c>
      <c r="I64" s="147"/>
    </row>
    <row r="65" spans="1:9" ht="14" customHeight="1">
      <c r="A65" s="196" t="s">
        <v>124</v>
      </c>
      <c r="B65" s="124">
        <v>0</v>
      </c>
      <c r="C65" s="93">
        <f t="shared" si="2"/>
        <v>0</v>
      </c>
      <c r="D65" s="124">
        <v>0</v>
      </c>
      <c r="E65" s="93">
        <v>0</v>
      </c>
      <c r="F65" s="124">
        <v>0</v>
      </c>
      <c r="G65" s="93">
        <f t="shared" si="3"/>
        <v>0</v>
      </c>
      <c r="H65" s="94">
        <f>LARGE((C65,E65,G65),1)</f>
        <v>0</v>
      </c>
      <c r="I65" s="147"/>
    </row>
    <row r="66" spans="1:9" ht="14" customHeight="1">
      <c r="A66" s="195" t="s">
        <v>102</v>
      </c>
      <c r="B66" s="176">
        <v>0</v>
      </c>
      <c r="C66" s="93">
        <f t="shared" si="2"/>
        <v>0</v>
      </c>
      <c r="D66" s="176">
        <v>0</v>
      </c>
      <c r="E66" s="145">
        <v>0</v>
      </c>
      <c r="F66" s="176">
        <v>0</v>
      </c>
      <c r="G66" s="93">
        <f t="shared" si="3"/>
        <v>0</v>
      </c>
      <c r="H66" s="94">
        <f>LARGE((C66,E66,G66),1)</f>
        <v>0</v>
      </c>
      <c r="I66" s="147"/>
    </row>
    <row r="67" spans="1:9" ht="14" customHeight="1">
      <c r="A67" s="195" t="s">
        <v>132</v>
      </c>
      <c r="B67" s="124">
        <v>0</v>
      </c>
      <c r="C67" s="93">
        <f t="shared" si="2"/>
        <v>0</v>
      </c>
      <c r="D67" s="124">
        <v>0</v>
      </c>
      <c r="E67" s="93">
        <v>0</v>
      </c>
      <c r="F67" s="124">
        <v>0</v>
      </c>
      <c r="G67" s="93">
        <f t="shared" si="3"/>
        <v>0</v>
      </c>
      <c r="H67" s="94">
        <f>LARGE((C67,E67,G67),1)</f>
        <v>0</v>
      </c>
      <c r="I67" s="147"/>
    </row>
    <row r="68" spans="1:9" ht="14" customHeight="1">
      <c r="A68" s="195" t="s">
        <v>56</v>
      </c>
      <c r="B68" s="124">
        <v>0</v>
      </c>
      <c r="C68" s="93">
        <f t="shared" si="2"/>
        <v>0</v>
      </c>
      <c r="D68" s="124">
        <v>0</v>
      </c>
      <c r="E68" s="93">
        <v>0</v>
      </c>
      <c r="F68" s="124">
        <v>0</v>
      </c>
      <c r="G68" s="93">
        <f t="shared" si="3"/>
        <v>0</v>
      </c>
      <c r="H68" s="94">
        <f>LARGE((C68,E68,G68),1)</f>
        <v>0</v>
      </c>
      <c r="I68" s="147"/>
    </row>
    <row r="69" spans="1:9" ht="14" customHeight="1">
      <c r="A69" s="197" t="s">
        <v>127</v>
      </c>
      <c r="B69" s="176">
        <v>0</v>
      </c>
      <c r="C69" s="93">
        <f t="shared" si="2"/>
        <v>0</v>
      </c>
      <c r="D69" s="176">
        <v>0</v>
      </c>
      <c r="E69" s="145">
        <v>0</v>
      </c>
      <c r="F69" s="176">
        <v>0</v>
      </c>
      <c r="G69" s="93">
        <f t="shared" si="3"/>
        <v>0</v>
      </c>
      <c r="H69" s="94">
        <f>LARGE((C69,E69,G69),1)</f>
        <v>0</v>
      </c>
      <c r="I69" s="147"/>
    </row>
    <row r="70" spans="1:9" ht="14" customHeight="1">
      <c r="A70" s="198" t="s">
        <v>122</v>
      </c>
      <c r="B70" s="124">
        <v>0</v>
      </c>
      <c r="C70" s="93">
        <f t="shared" si="2"/>
        <v>0</v>
      </c>
      <c r="D70" s="124">
        <v>0</v>
      </c>
      <c r="E70" s="93">
        <v>0</v>
      </c>
      <c r="F70" s="124">
        <v>0</v>
      </c>
      <c r="G70" s="93">
        <f t="shared" si="3"/>
        <v>0</v>
      </c>
      <c r="H70" s="94">
        <f>LARGE((C70,E70,G70),1)</f>
        <v>0</v>
      </c>
      <c r="I70" s="148"/>
    </row>
    <row r="71" spans="1:9" ht="14" customHeight="1">
      <c r="A71" s="197" t="s">
        <v>66</v>
      </c>
      <c r="B71" s="124">
        <v>0</v>
      </c>
      <c r="C71" s="93">
        <f t="shared" si="2"/>
        <v>0</v>
      </c>
      <c r="D71" s="124">
        <v>0</v>
      </c>
      <c r="E71" s="93">
        <v>0</v>
      </c>
      <c r="F71" s="124">
        <v>0</v>
      </c>
      <c r="G71" s="93">
        <f t="shared" si="3"/>
        <v>0</v>
      </c>
      <c r="H71" s="94">
        <f>LARGE((C71,E71,G71),1)</f>
        <v>0</v>
      </c>
      <c r="I71" s="147"/>
    </row>
    <row r="72" spans="1:9" ht="14" customHeight="1">
      <c r="A72" s="199" t="s">
        <v>108</v>
      </c>
      <c r="B72" s="124">
        <v>0</v>
      </c>
      <c r="C72" s="93">
        <f t="shared" si="2"/>
        <v>0</v>
      </c>
      <c r="D72" s="124">
        <v>0</v>
      </c>
      <c r="E72" s="93">
        <v>0</v>
      </c>
      <c r="F72" s="124">
        <v>0</v>
      </c>
      <c r="G72" s="93">
        <f t="shared" si="3"/>
        <v>0</v>
      </c>
      <c r="H72" s="94">
        <f>LARGE((C72,E72,G72),1)</f>
        <v>0</v>
      </c>
      <c r="I72" s="147"/>
    </row>
  </sheetData>
  <mergeCells count="5">
    <mergeCell ref="A1:A7"/>
    <mergeCell ref="B2:F2"/>
    <mergeCell ref="B4:F4"/>
    <mergeCell ref="B6:C6"/>
    <mergeCell ref="B10:C10"/>
  </mergeCells>
  <conditionalFormatting sqref="A31 A69 A48:A59 A62:A66 A38:A46 A33 A35:A36">
    <cfRule type="duplicateValues" dxfId="93" priority="13"/>
  </conditionalFormatting>
  <conditionalFormatting sqref="A31 A38:A46 A33 A35:A36">
    <cfRule type="duplicateValues" dxfId="92" priority="14"/>
  </conditionalFormatting>
  <conditionalFormatting sqref="A28 A17:A21 A23:A26">
    <cfRule type="duplicateValues" dxfId="91" priority="11"/>
  </conditionalFormatting>
  <conditionalFormatting sqref="A28">
    <cfRule type="duplicateValues" dxfId="90" priority="12"/>
  </conditionalFormatting>
  <conditionalFormatting sqref="A47">
    <cfRule type="duplicateValues" dxfId="89" priority="9"/>
  </conditionalFormatting>
  <conditionalFormatting sqref="A47">
    <cfRule type="duplicateValues" dxfId="88" priority="10"/>
  </conditionalFormatting>
  <conditionalFormatting sqref="A72">
    <cfRule type="duplicateValues" dxfId="87" priority="7"/>
  </conditionalFormatting>
  <conditionalFormatting sqref="A72">
    <cfRule type="duplicateValues" dxfId="86" priority="8"/>
  </conditionalFormatting>
  <conditionalFormatting sqref="A27">
    <cfRule type="duplicateValues" dxfId="85" priority="5"/>
  </conditionalFormatting>
  <conditionalFormatting sqref="A27">
    <cfRule type="duplicateValues" dxfId="84" priority="6"/>
  </conditionalFormatting>
  <conditionalFormatting sqref="A37">
    <cfRule type="duplicateValues" dxfId="83" priority="4"/>
  </conditionalFormatting>
  <conditionalFormatting sqref="A32">
    <cfRule type="duplicateValues" dxfId="82" priority="3"/>
  </conditionalFormatting>
  <conditionalFormatting sqref="A30">
    <cfRule type="duplicateValues" dxfId="81" priority="2"/>
  </conditionalFormatting>
  <conditionalFormatting sqref="A61">
    <cfRule type="duplicateValues" dxfId="80" priority="1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showRuler="0" workbookViewId="0">
      <selection activeCell="H28" sqref="H28"/>
    </sheetView>
  </sheetViews>
  <sheetFormatPr baseColWidth="10" defaultColWidth="10.7109375" defaultRowHeight="13" x14ac:dyDescent="0"/>
  <cols>
    <col min="1" max="1" width="17.28515625" customWidth="1"/>
    <col min="2" max="8" width="8.7109375" customWidth="1"/>
    <col min="9" max="9" width="9.140625" customWidth="1"/>
  </cols>
  <sheetData>
    <row r="1" spans="1:9" ht="14">
      <c r="A1" s="397"/>
      <c r="B1" s="5"/>
      <c r="C1" s="5"/>
      <c r="D1" s="5"/>
      <c r="E1" s="5"/>
      <c r="F1" s="5"/>
      <c r="G1" s="5"/>
      <c r="H1" s="5"/>
      <c r="I1" s="2"/>
    </row>
    <row r="2" spans="1:9" ht="14">
      <c r="A2" s="397"/>
      <c r="B2" s="398" t="s">
        <v>8</v>
      </c>
      <c r="C2" s="398"/>
      <c r="D2" s="398"/>
      <c r="E2" s="398"/>
      <c r="F2" s="398"/>
      <c r="G2" s="5"/>
      <c r="H2" s="5"/>
      <c r="I2" s="2"/>
    </row>
    <row r="3" spans="1:9" ht="14">
      <c r="A3" s="397"/>
      <c r="B3" s="144"/>
      <c r="C3" s="144"/>
      <c r="D3" s="144"/>
      <c r="E3" s="144"/>
      <c r="F3" s="144"/>
      <c r="G3" s="5"/>
      <c r="H3" s="5"/>
      <c r="I3" s="2"/>
    </row>
    <row r="4" spans="1:9" ht="14">
      <c r="A4" s="397"/>
      <c r="B4" s="398" t="s">
        <v>37</v>
      </c>
      <c r="C4" s="398"/>
      <c r="D4" s="398"/>
      <c r="E4" s="398"/>
      <c r="F4" s="398"/>
      <c r="G4" s="5"/>
      <c r="H4" s="5"/>
      <c r="I4" s="2"/>
    </row>
    <row r="5" spans="1:9" ht="14">
      <c r="A5" s="397"/>
      <c r="B5" s="5"/>
      <c r="C5" s="5"/>
      <c r="D5" s="5"/>
      <c r="E5" s="5"/>
      <c r="F5" s="5"/>
      <c r="G5" s="5"/>
      <c r="H5" s="5"/>
      <c r="I5" s="2"/>
    </row>
    <row r="6" spans="1:9" ht="14">
      <c r="A6" s="397"/>
      <c r="B6" s="399"/>
      <c r="C6" s="399"/>
      <c r="D6" s="5"/>
      <c r="E6" s="5"/>
      <c r="F6" s="5"/>
      <c r="G6" s="5"/>
      <c r="H6" s="5"/>
      <c r="I6" s="2"/>
    </row>
    <row r="7" spans="1:9" ht="14">
      <c r="A7" s="397"/>
      <c r="B7" s="5"/>
      <c r="C7" s="5"/>
      <c r="D7" s="5"/>
      <c r="E7" s="5"/>
      <c r="F7" s="5"/>
      <c r="G7" s="5"/>
      <c r="H7" s="5"/>
      <c r="I7" s="2"/>
    </row>
    <row r="8" spans="1:9" ht="15" customHeight="1">
      <c r="A8" s="6" t="s">
        <v>12</v>
      </c>
      <c r="B8" s="70" t="s">
        <v>42</v>
      </c>
      <c r="C8" s="70"/>
      <c r="D8" s="7"/>
      <c r="E8" s="7"/>
      <c r="F8" s="143"/>
      <c r="G8" s="143"/>
      <c r="H8" s="143"/>
      <c r="I8" s="2"/>
    </row>
    <row r="9" spans="1:9" ht="15" customHeight="1">
      <c r="A9" s="6" t="s">
        <v>0</v>
      </c>
      <c r="B9" s="70" t="s">
        <v>136</v>
      </c>
      <c r="C9" s="70"/>
      <c r="D9" s="7"/>
      <c r="E9" s="7"/>
      <c r="F9" s="143"/>
      <c r="G9" s="143"/>
      <c r="H9" s="143"/>
      <c r="I9" s="2"/>
    </row>
    <row r="10" spans="1:9" ht="15" customHeight="1">
      <c r="A10" s="6" t="s">
        <v>14</v>
      </c>
      <c r="B10" s="396" t="s">
        <v>149</v>
      </c>
      <c r="C10" s="396"/>
      <c r="D10" s="8"/>
      <c r="E10" s="8"/>
      <c r="F10" s="1"/>
      <c r="G10" s="1"/>
      <c r="H10" s="1"/>
      <c r="I10" s="2"/>
    </row>
    <row r="11" spans="1:9" ht="15" customHeight="1">
      <c r="A11" s="6" t="s">
        <v>36</v>
      </c>
      <c r="B11" s="70" t="s">
        <v>144</v>
      </c>
      <c r="C11" s="72"/>
      <c r="D11" s="5"/>
      <c r="E11" s="5"/>
      <c r="F11" s="5"/>
      <c r="G11" s="5"/>
      <c r="H11" s="5"/>
      <c r="I11" s="2"/>
    </row>
    <row r="12" spans="1:9" ht="15" customHeight="1">
      <c r="A12" s="6" t="s">
        <v>17</v>
      </c>
      <c r="B12" s="141" t="s">
        <v>141</v>
      </c>
      <c r="C12" s="142"/>
      <c r="D12" s="5"/>
      <c r="E12" s="5"/>
      <c r="F12" s="5"/>
      <c r="G12" s="5"/>
      <c r="H12" s="5"/>
      <c r="I12" s="2"/>
    </row>
    <row r="13" spans="1:9" ht="15" customHeight="1">
      <c r="A13" s="9" t="s">
        <v>13</v>
      </c>
      <c r="B13" s="149" t="s">
        <v>2</v>
      </c>
      <c r="C13" s="163"/>
      <c r="D13" s="150" t="s">
        <v>18</v>
      </c>
      <c r="E13" s="163"/>
      <c r="F13" s="150" t="s">
        <v>1</v>
      </c>
      <c r="G13" s="163"/>
      <c r="H13" s="151"/>
      <c r="I13" s="152" t="s">
        <v>27</v>
      </c>
    </row>
    <row r="14" spans="1:9" ht="15" customHeight="1">
      <c r="A14" s="9" t="s">
        <v>16</v>
      </c>
      <c r="B14" s="153">
        <v>0.7</v>
      </c>
      <c r="C14" s="164"/>
      <c r="D14" s="154">
        <v>0</v>
      </c>
      <c r="E14" s="164"/>
      <c r="F14" s="154">
        <v>0.8</v>
      </c>
      <c r="G14" s="164"/>
      <c r="H14" s="155" t="s">
        <v>19</v>
      </c>
      <c r="I14" s="156" t="s">
        <v>28</v>
      </c>
    </row>
    <row r="15" spans="1:9" ht="15" customHeight="1">
      <c r="A15" s="9" t="s">
        <v>15</v>
      </c>
      <c r="B15" s="157">
        <v>87.4</v>
      </c>
      <c r="C15" s="165"/>
      <c r="D15" s="158">
        <v>1</v>
      </c>
      <c r="E15" s="165"/>
      <c r="F15" s="158">
        <v>85.4</v>
      </c>
      <c r="G15" s="165"/>
      <c r="H15" s="155" t="s">
        <v>20</v>
      </c>
      <c r="I15" s="156" t="s">
        <v>29</v>
      </c>
    </row>
    <row r="16" spans="1:9" ht="14">
      <c r="A16" s="4"/>
      <c r="B16" s="159" t="s">
        <v>5</v>
      </c>
      <c r="C16" s="160" t="s">
        <v>4</v>
      </c>
      <c r="D16" s="160" t="s">
        <v>23</v>
      </c>
      <c r="E16" s="160" t="s">
        <v>4</v>
      </c>
      <c r="F16" s="160" t="s">
        <v>5</v>
      </c>
      <c r="G16" s="160" t="s">
        <v>4</v>
      </c>
      <c r="H16" s="161" t="s">
        <v>4</v>
      </c>
      <c r="I16" s="162">
        <v>28</v>
      </c>
    </row>
    <row r="17" spans="1:9" ht="14">
      <c r="A17" s="202" t="s">
        <v>51</v>
      </c>
      <c r="B17" s="211">
        <v>87.4</v>
      </c>
      <c r="C17" s="214">
        <f t="shared" ref="C17:C48" si="0">B17/B$15*1000*B$14</f>
        <v>700</v>
      </c>
      <c r="D17" s="210">
        <v>0</v>
      </c>
      <c r="E17" s="212">
        <v>0</v>
      </c>
      <c r="F17" s="210">
        <v>85.4</v>
      </c>
      <c r="G17" s="212">
        <f t="shared" ref="G17:G48" si="1">F17/F$15*1000*F$14</f>
        <v>800</v>
      </c>
      <c r="H17" s="213">
        <f>LARGE((C17,E17,G17),1)</f>
        <v>800</v>
      </c>
      <c r="I17" s="3">
        <v>1</v>
      </c>
    </row>
    <row r="18" spans="1:9" ht="14">
      <c r="A18" s="202" t="s">
        <v>59</v>
      </c>
      <c r="B18" s="10">
        <v>75.400000000000006</v>
      </c>
      <c r="C18" s="214">
        <f t="shared" si="0"/>
        <v>603.89016018306631</v>
      </c>
      <c r="D18" s="12">
        <v>0</v>
      </c>
      <c r="E18" s="11">
        <v>0</v>
      </c>
      <c r="F18" s="12">
        <v>83.2</v>
      </c>
      <c r="G18" s="212">
        <f t="shared" si="1"/>
        <v>779.39110070257618</v>
      </c>
      <c r="H18" s="213">
        <f>LARGE((C18,E18,G18),1)</f>
        <v>779.39110070257618</v>
      </c>
      <c r="I18" s="3">
        <v>2</v>
      </c>
    </row>
    <row r="19" spans="1:9" ht="14">
      <c r="A19" s="202" t="s">
        <v>55</v>
      </c>
      <c r="B19" s="10">
        <v>85.2</v>
      </c>
      <c r="C19" s="214">
        <f t="shared" si="0"/>
        <v>682.37986270022873</v>
      </c>
      <c r="D19" s="12">
        <v>0</v>
      </c>
      <c r="E19" s="11">
        <v>0</v>
      </c>
      <c r="F19" s="12">
        <v>81.8</v>
      </c>
      <c r="G19" s="212">
        <f t="shared" si="1"/>
        <v>766.27634660421552</v>
      </c>
      <c r="H19" s="213">
        <f>LARGE((C19,E19,G19),1)</f>
        <v>766.27634660421552</v>
      </c>
      <c r="I19" s="3">
        <v>3</v>
      </c>
    </row>
    <row r="20" spans="1:9" ht="14">
      <c r="A20" s="202" t="s">
        <v>52</v>
      </c>
      <c r="B20" s="10">
        <v>69.2</v>
      </c>
      <c r="C20" s="214">
        <f t="shared" si="0"/>
        <v>554.23340961098393</v>
      </c>
      <c r="D20" s="12">
        <v>0</v>
      </c>
      <c r="E20" s="11">
        <v>0</v>
      </c>
      <c r="F20" s="12">
        <v>77.599999999999994</v>
      </c>
      <c r="G20" s="212">
        <f t="shared" si="1"/>
        <v>726.93208430913342</v>
      </c>
      <c r="H20" s="213">
        <f>LARGE((C20,E20,G20),1)</f>
        <v>726.93208430913342</v>
      </c>
      <c r="I20" s="3">
        <v>4</v>
      </c>
    </row>
    <row r="21" spans="1:9" ht="14">
      <c r="A21" s="173" t="s">
        <v>142</v>
      </c>
      <c r="B21" s="211">
        <v>72.400000000000006</v>
      </c>
      <c r="C21" s="214">
        <f t="shared" si="0"/>
        <v>579.86270022883298</v>
      </c>
      <c r="D21" s="12">
        <v>0</v>
      </c>
      <c r="E21" s="11">
        <v>0</v>
      </c>
      <c r="F21" s="12">
        <v>66.8</v>
      </c>
      <c r="G21" s="212">
        <f t="shared" si="1"/>
        <v>625.76112412177974</v>
      </c>
      <c r="H21" s="213">
        <f>LARGE((C21,E21,G21),1)</f>
        <v>625.76112412177974</v>
      </c>
      <c r="I21" s="3">
        <v>6</v>
      </c>
    </row>
    <row r="22" spans="1:9" ht="14">
      <c r="A22" s="202" t="s">
        <v>54</v>
      </c>
      <c r="B22" s="10">
        <v>57.4</v>
      </c>
      <c r="C22" s="214">
        <f t="shared" si="0"/>
        <v>459.7254004576659</v>
      </c>
      <c r="D22" s="12">
        <v>0</v>
      </c>
      <c r="E22" s="11">
        <v>0</v>
      </c>
      <c r="F22" s="12">
        <v>61.8</v>
      </c>
      <c r="G22" s="212">
        <f t="shared" si="1"/>
        <v>578.9227166276346</v>
      </c>
      <c r="H22" s="213">
        <f>LARGE((C22,E22,G22),1)</f>
        <v>578.9227166276346</v>
      </c>
      <c r="I22" s="3">
        <v>8</v>
      </c>
    </row>
    <row r="23" spans="1:9" ht="14">
      <c r="A23" s="204" t="s">
        <v>49</v>
      </c>
      <c r="B23" s="10">
        <v>59.2</v>
      </c>
      <c r="C23" s="214">
        <f t="shared" si="0"/>
        <v>474.14187643020597</v>
      </c>
      <c r="D23" s="12">
        <v>0</v>
      </c>
      <c r="E23" s="11">
        <v>0</v>
      </c>
      <c r="F23" s="12">
        <v>57.4</v>
      </c>
      <c r="G23" s="212">
        <f t="shared" si="1"/>
        <v>537.70491803278685</v>
      </c>
      <c r="H23" s="213">
        <f>LARGE((C23,E23,G23),1)</f>
        <v>537.70491803278685</v>
      </c>
      <c r="I23" s="3">
        <v>11</v>
      </c>
    </row>
    <row r="24" spans="1:9" ht="14">
      <c r="A24" s="203" t="s">
        <v>92</v>
      </c>
      <c r="B24" s="10">
        <v>65</v>
      </c>
      <c r="C24" s="214">
        <f t="shared" si="0"/>
        <v>520.59496567505721</v>
      </c>
      <c r="D24" s="12">
        <v>0</v>
      </c>
      <c r="E24" s="11">
        <v>0</v>
      </c>
      <c r="F24" s="12">
        <v>46.4</v>
      </c>
      <c r="G24" s="212">
        <f t="shared" si="1"/>
        <v>434.66042154566742</v>
      </c>
      <c r="H24" s="213">
        <f>LARGE((C24,E24,G24),1)</f>
        <v>520.59496567505721</v>
      </c>
      <c r="I24" s="3">
        <v>12</v>
      </c>
    </row>
    <row r="25" spans="1:9" ht="14">
      <c r="A25" s="202" t="s">
        <v>118</v>
      </c>
      <c r="B25" s="10">
        <v>54</v>
      </c>
      <c r="C25" s="214">
        <f t="shared" si="0"/>
        <v>432.49427917620142</v>
      </c>
      <c r="D25" s="12">
        <v>0</v>
      </c>
      <c r="E25" s="11">
        <v>0</v>
      </c>
      <c r="F25" s="12">
        <v>0</v>
      </c>
      <c r="G25" s="212">
        <f t="shared" si="1"/>
        <v>0</v>
      </c>
      <c r="H25" s="213">
        <f>LARGE((C25,E25,G25),1)</f>
        <v>432.49427917620142</v>
      </c>
      <c r="I25" s="3">
        <v>14</v>
      </c>
    </row>
    <row r="26" spans="1:9" ht="14">
      <c r="A26" s="202" t="s">
        <v>109</v>
      </c>
      <c r="B26" s="10">
        <v>51.4</v>
      </c>
      <c r="C26" s="214">
        <f t="shared" si="0"/>
        <v>411.67048054919906</v>
      </c>
      <c r="D26" s="12">
        <v>0</v>
      </c>
      <c r="E26" s="11">
        <v>0</v>
      </c>
      <c r="F26" s="12">
        <v>0</v>
      </c>
      <c r="G26" s="212">
        <f t="shared" si="1"/>
        <v>0</v>
      </c>
      <c r="H26" s="213">
        <f>LARGE((C26,E26,G26),1)</f>
        <v>411.67048054919906</v>
      </c>
      <c r="I26" s="3">
        <v>16</v>
      </c>
    </row>
    <row r="27" spans="1:9" ht="14">
      <c r="A27" s="206" t="s">
        <v>107</v>
      </c>
      <c r="B27" s="10">
        <v>41.8</v>
      </c>
      <c r="C27" s="214">
        <f t="shared" si="0"/>
        <v>334.78260869565213</v>
      </c>
      <c r="D27" s="12">
        <v>0</v>
      </c>
      <c r="E27" s="11">
        <v>0</v>
      </c>
      <c r="F27" s="12">
        <v>0</v>
      </c>
      <c r="G27" s="212">
        <f t="shared" si="1"/>
        <v>0</v>
      </c>
      <c r="H27" s="213">
        <f>LARGE((C27,E27,G27),1)</f>
        <v>334.78260869565213</v>
      </c>
      <c r="I27" s="3">
        <v>21</v>
      </c>
    </row>
    <row r="28" spans="1:9" ht="14">
      <c r="A28" s="206" t="s">
        <v>114</v>
      </c>
      <c r="B28" s="10">
        <v>37.200000000000003</v>
      </c>
      <c r="C28" s="214">
        <f t="shared" si="0"/>
        <v>297.94050343249427</v>
      </c>
      <c r="D28" s="12">
        <v>0</v>
      </c>
      <c r="E28" s="11">
        <v>0</v>
      </c>
      <c r="F28" s="12">
        <v>0</v>
      </c>
      <c r="G28" s="212">
        <f t="shared" si="1"/>
        <v>0</v>
      </c>
      <c r="H28" s="213">
        <f>LARGE((C28,E28,G28),1)</f>
        <v>297.94050343249427</v>
      </c>
      <c r="I28" s="3">
        <v>23</v>
      </c>
    </row>
    <row r="29" spans="1:9" ht="14">
      <c r="A29" s="202" t="s">
        <v>57</v>
      </c>
      <c r="B29" s="10">
        <v>0</v>
      </c>
      <c r="C29" s="214">
        <f t="shared" si="0"/>
        <v>0</v>
      </c>
      <c r="D29" s="12">
        <v>0</v>
      </c>
      <c r="E29" s="11">
        <v>0</v>
      </c>
      <c r="F29" s="12">
        <v>0</v>
      </c>
      <c r="G29" s="212">
        <f t="shared" si="1"/>
        <v>0</v>
      </c>
      <c r="H29" s="213">
        <f>LARGE((C29,E29,G29),1)</f>
        <v>0</v>
      </c>
      <c r="I29" s="3"/>
    </row>
    <row r="30" spans="1:9" ht="14">
      <c r="A30" s="202" t="s">
        <v>65</v>
      </c>
      <c r="B30" s="10">
        <v>0</v>
      </c>
      <c r="C30" s="214">
        <f t="shared" si="0"/>
        <v>0</v>
      </c>
      <c r="D30" s="12">
        <v>0</v>
      </c>
      <c r="E30" s="11">
        <v>0</v>
      </c>
      <c r="F30" s="12">
        <v>0</v>
      </c>
      <c r="G30" s="212">
        <f t="shared" si="1"/>
        <v>0</v>
      </c>
      <c r="H30" s="213">
        <f>LARGE((C30,E30,G30),1)</f>
        <v>0</v>
      </c>
      <c r="I30" s="3"/>
    </row>
    <row r="31" spans="1:9" ht="14">
      <c r="A31" s="206" t="s">
        <v>64</v>
      </c>
      <c r="B31" s="10">
        <v>0</v>
      </c>
      <c r="C31" s="214">
        <f t="shared" si="0"/>
        <v>0</v>
      </c>
      <c r="D31" s="12">
        <v>0</v>
      </c>
      <c r="E31" s="11">
        <v>0</v>
      </c>
      <c r="F31" s="12">
        <v>0</v>
      </c>
      <c r="G31" s="212">
        <f t="shared" si="1"/>
        <v>0</v>
      </c>
      <c r="H31" s="213">
        <f>LARGE((C31,E31,G31),1)</f>
        <v>0</v>
      </c>
      <c r="I31" s="3"/>
    </row>
    <row r="32" spans="1:9" ht="14">
      <c r="A32" s="206" t="s">
        <v>90</v>
      </c>
      <c r="B32" s="10">
        <v>0</v>
      </c>
      <c r="C32" s="214">
        <f t="shared" si="0"/>
        <v>0</v>
      </c>
      <c r="D32" s="12">
        <v>0</v>
      </c>
      <c r="E32" s="11">
        <v>0</v>
      </c>
      <c r="F32" s="12">
        <v>0</v>
      </c>
      <c r="G32" s="212">
        <f t="shared" si="1"/>
        <v>0</v>
      </c>
      <c r="H32" s="213">
        <f>LARGE((C32,E32,G32),1)</f>
        <v>0</v>
      </c>
      <c r="I32" s="3"/>
    </row>
    <row r="33" spans="1:9" ht="14">
      <c r="A33" s="205" t="s">
        <v>128</v>
      </c>
      <c r="B33" s="10">
        <v>0</v>
      </c>
      <c r="C33" s="215">
        <f t="shared" si="0"/>
        <v>0</v>
      </c>
      <c r="D33" s="12">
        <v>0</v>
      </c>
      <c r="E33" s="11">
        <v>0</v>
      </c>
      <c r="F33" s="12">
        <v>0</v>
      </c>
      <c r="G33" s="11">
        <f t="shared" si="1"/>
        <v>0</v>
      </c>
      <c r="H33" s="201">
        <f>LARGE((C33,E33,G33),1)</f>
        <v>0</v>
      </c>
      <c r="I33" s="3"/>
    </row>
    <row r="34" spans="1:9" ht="14">
      <c r="A34" s="216" t="s">
        <v>110</v>
      </c>
      <c r="B34" s="10">
        <v>0</v>
      </c>
      <c r="C34" s="215">
        <f t="shared" si="0"/>
        <v>0</v>
      </c>
      <c r="D34" s="12">
        <v>0</v>
      </c>
      <c r="E34" s="11">
        <v>0</v>
      </c>
      <c r="F34" s="12">
        <v>0</v>
      </c>
      <c r="G34" s="11">
        <f t="shared" si="1"/>
        <v>0</v>
      </c>
      <c r="H34" s="201">
        <f>LARGE((C34,E34,G34),1)</f>
        <v>0</v>
      </c>
      <c r="I34" s="3"/>
    </row>
    <row r="35" spans="1:9" ht="14">
      <c r="A35" s="206" t="s">
        <v>103</v>
      </c>
      <c r="B35" s="10">
        <v>0</v>
      </c>
      <c r="C35" s="215">
        <f t="shared" si="0"/>
        <v>0</v>
      </c>
      <c r="D35" s="12">
        <v>0</v>
      </c>
      <c r="E35" s="11">
        <v>0</v>
      </c>
      <c r="F35" s="12">
        <v>0</v>
      </c>
      <c r="G35" s="11">
        <f t="shared" si="1"/>
        <v>0</v>
      </c>
      <c r="H35" s="201">
        <f>LARGE((C35,E35,G35),1)</f>
        <v>0</v>
      </c>
      <c r="I35" s="3"/>
    </row>
    <row r="36" spans="1:9" ht="14">
      <c r="A36" s="206" t="s">
        <v>126</v>
      </c>
      <c r="B36" s="10">
        <v>0</v>
      </c>
      <c r="C36" s="215">
        <f t="shared" si="0"/>
        <v>0</v>
      </c>
      <c r="D36" s="12">
        <v>0</v>
      </c>
      <c r="E36" s="11">
        <v>0</v>
      </c>
      <c r="F36" s="12">
        <v>0</v>
      </c>
      <c r="G36" s="11">
        <f t="shared" si="1"/>
        <v>0</v>
      </c>
      <c r="H36" s="201">
        <f>LARGE((C36,E36,G36),1)</f>
        <v>0</v>
      </c>
      <c r="I36" s="3"/>
    </row>
    <row r="37" spans="1:9" ht="14">
      <c r="A37" s="205" t="s">
        <v>134</v>
      </c>
      <c r="B37" s="10">
        <v>0</v>
      </c>
      <c r="C37" s="215">
        <f t="shared" si="0"/>
        <v>0</v>
      </c>
      <c r="D37" s="12">
        <v>0</v>
      </c>
      <c r="E37" s="11">
        <v>0</v>
      </c>
      <c r="F37" s="12">
        <v>0</v>
      </c>
      <c r="G37" s="11">
        <f t="shared" si="1"/>
        <v>0</v>
      </c>
      <c r="H37" s="201">
        <f>LARGE((C37,E37,G37),1)</f>
        <v>0</v>
      </c>
      <c r="I37" s="3"/>
    </row>
    <row r="38" spans="1:9" ht="14">
      <c r="A38" s="206" t="s">
        <v>105</v>
      </c>
      <c r="B38" s="10">
        <v>0</v>
      </c>
      <c r="C38" s="215">
        <f t="shared" si="0"/>
        <v>0</v>
      </c>
      <c r="D38" s="12">
        <v>0</v>
      </c>
      <c r="E38" s="11">
        <v>0</v>
      </c>
      <c r="F38" s="12">
        <v>0</v>
      </c>
      <c r="G38" s="11">
        <f t="shared" si="1"/>
        <v>0</v>
      </c>
      <c r="H38" s="201">
        <f>LARGE((C38,E38,G38),1)</f>
        <v>0</v>
      </c>
      <c r="I38" s="3"/>
    </row>
    <row r="39" spans="1:9" ht="14">
      <c r="A39" s="206" t="s">
        <v>58</v>
      </c>
      <c r="B39" s="10">
        <v>0</v>
      </c>
      <c r="C39" s="215">
        <f t="shared" si="0"/>
        <v>0</v>
      </c>
      <c r="D39" s="12">
        <v>0</v>
      </c>
      <c r="E39" s="11">
        <v>0</v>
      </c>
      <c r="F39" s="12">
        <v>0</v>
      </c>
      <c r="G39" s="11">
        <f t="shared" si="1"/>
        <v>0</v>
      </c>
      <c r="H39" s="201">
        <f>LARGE((C39,E39,G39),1)</f>
        <v>0</v>
      </c>
      <c r="I39" s="3"/>
    </row>
    <row r="40" spans="1:9" ht="14">
      <c r="A40" s="206" t="s">
        <v>116</v>
      </c>
      <c r="B40" s="10">
        <v>0</v>
      </c>
      <c r="C40" s="215">
        <f t="shared" si="0"/>
        <v>0</v>
      </c>
      <c r="D40" s="12">
        <v>0</v>
      </c>
      <c r="E40" s="11">
        <v>0</v>
      </c>
      <c r="F40" s="12">
        <v>0</v>
      </c>
      <c r="G40" s="11">
        <f t="shared" si="1"/>
        <v>0</v>
      </c>
      <c r="H40" s="201">
        <f>LARGE((C40,E40,G40),1)</f>
        <v>0</v>
      </c>
      <c r="I40" s="3"/>
    </row>
    <row r="41" spans="1:9" ht="14">
      <c r="A41" s="205" t="s">
        <v>125</v>
      </c>
      <c r="B41" s="10">
        <v>0</v>
      </c>
      <c r="C41" s="215">
        <f t="shared" si="0"/>
        <v>0</v>
      </c>
      <c r="D41" s="12">
        <v>0</v>
      </c>
      <c r="E41" s="11">
        <v>0</v>
      </c>
      <c r="F41" s="12">
        <v>0</v>
      </c>
      <c r="G41" s="11">
        <f t="shared" si="1"/>
        <v>0</v>
      </c>
      <c r="H41" s="201">
        <f>LARGE((C41,E41,G41),1)</f>
        <v>0</v>
      </c>
      <c r="I41" s="3"/>
    </row>
    <row r="42" spans="1:9" ht="14">
      <c r="A42" s="206" t="s">
        <v>111</v>
      </c>
      <c r="B42" s="10">
        <v>0</v>
      </c>
      <c r="C42" s="215">
        <f t="shared" si="0"/>
        <v>0</v>
      </c>
      <c r="D42" s="12">
        <v>0</v>
      </c>
      <c r="E42" s="11">
        <v>0</v>
      </c>
      <c r="F42" s="12">
        <v>0</v>
      </c>
      <c r="G42" s="11">
        <f t="shared" si="1"/>
        <v>0</v>
      </c>
      <c r="H42" s="201">
        <f>LARGE((C42,E42,G42),1)</f>
        <v>0</v>
      </c>
      <c r="I42" s="3"/>
    </row>
    <row r="43" spans="1:9" ht="14">
      <c r="A43" s="168" t="s">
        <v>104</v>
      </c>
      <c r="B43" s="10">
        <v>0</v>
      </c>
      <c r="C43" s="215">
        <f t="shared" si="0"/>
        <v>0</v>
      </c>
      <c r="D43" s="12">
        <v>0</v>
      </c>
      <c r="E43" s="11">
        <v>0</v>
      </c>
      <c r="F43" s="12">
        <v>0</v>
      </c>
      <c r="G43" s="11">
        <f t="shared" si="1"/>
        <v>0</v>
      </c>
      <c r="H43" s="201">
        <f>LARGE((C43,E43,G43),1)</f>
        <v>0</v>
      </c>
      <c r="I43" s="3"/>
    </row>
    <row r="44" spans="1:9" ht="14">
      <c r="A44" s="168" t="s">
        <v>119</v>
      </c>
      <c r="B44" s="10">
        <v>0</v>
      </c>
      <c r="C44" s="215">
        <f t="shared" si="0"/>
        <v>0</v>
      </c>
      <c r="D44" s="12">
        <v>0</v>
      </c>
      <c r="E44" s="11">
        <v>0</v>
      </c>
      <c r="F44" s="12">
        <v>0</v>
      </c>
      <c r="G44" s="11">
        <f t="shared" si="1"/>
        <v>0</v>
      </c>
      <c r="H44" s="201">
        <f>LARGE((C44,E44,G44),1)</f>
        <v>0</v>
      </c>
      <c r="I44" s="3"/>
    </row>
    <row r="45" spans="1:9" ht="14">
      <c r="A45" s="169" t="s">
        <v>130</v>
      </c>
      <c r="B45" s="10">
        <v>0</v>
      </c>
      <c r="C45" s="215">
        <f t="shared" si="0"/>
        <v>0</v>
      </c>
      <c r="D45" s="12">
        <v>0</v>
      </c>
      <c r="E45" s="11">
        <v>0</v>
      </c>
      <c r="F45" s="12">
        <v>0</v>
      </c>
      <c r="G45" s="11">
        <f t="shared" si="1"/>
        <v>0</v>
      </c>
      <c r="H45" s="201">
        <f>LARGE((C45,E45,G45),1)</f>
        <v>0</v>
      </c>
      <c r="I45" s="3"/>
    </row>
    <row r="46" spans="1:9" ht="14">
      <c r="A46" s="169" t="s">
        <v>96</v>
      </c>
      <c r="B46" s="210">
        <v>0</v>
      </c>
      <c r="C46" s="215">
        <f t="shared" si="0"/>
        <v>0</v>
      </c>
      <c r="D46" s="12">
        <v>0</v>
      </c>
      <c r="E46" s="11">
        <v>0</v>
      </c>
      <c r="F46" s="12">
        <v>0</v>
      </c>
      <c r="G46" s="11">
        <f t="shared" si="1"/>
        <v>0</v>
      </c>
      <c r="H46" s="201">
        <f>LARGE((C46,E46,G46),1)</f>
        <v>0</v>
      </c>
      <c r="I46" s="3"/>
    </row>
    <row r="47" spans="1:9" ht="14">
      <c r="A47" s="168" t="s">
        <v>115</v>
      </c>
      <c r="B47" s="210">
        <v>0</v>
      </c>
      <c r="C47" s="215">
        <f t="shared" si="0"/>
        <v>0</v>
      </c>
      <c r="D47" s="12">
        <v>0</v>
      </c>
      <c r="E47" s="11">
        <v>0</v>
      </c>
      <c r="F47" s="12">
        <v>0</v>
      </c>
      <c r="G47" s="11">
        <f t="shared" si="1"/>
        <v>0</v>
      </c>
      <c r="H47" s="201">
        <f>LARGE((C47,E47,G47),1)</f>
        <v>0</v>
      </c>
      <c r="I47" s="3"/>
    </row>
    <row r="48" spans="1:9" ht="14">
      <c r="A48" s="169" t="s">
        <v>97</v>
      </c>
      <c r="B48" s="12">
        <v>0</v>
      </c>
      <c r="C48" s="215">
        <f t="shared" si="0"/>
        <v>0</v>
      </c>
      <c r="D48" s="12">
        <v>0</v>
      </c>
      <c r="E48" s="11">
        <v>0</v>
      </c>
      <c r="F48" s="12">
        <v>0</v>
      </c>
      <c r="G48" s="11">
        <f t="shared" si="1"/>
        <v>0</v>
      </c>
      <c r="H48" s="201">
        <f>LARGE((C48,E48,G48),1)</f>
        <v>0</v>
      </c>
      <c r="I48" s="3"/>
    </row>
    <row r="49" spans="1:9" ht="14">
      <c r="A49" s="168" t="s">
        <v>113</v>
      </c>
      <c r="B49" s="12">
        <v>0</v>
      </c>
      <c r="C49" s="215">
        <f t="shared" ref="C49:C73" si="2">B49/B$15*1000*B$14</f>
        <v>0</v>
      </c>
      <c r="D49" s="12">
        <v>0</v>
      </c>
      <c r="E49" s="11">
        <v>0</v>
      </c>
      <c r="F49" s="12">
        <v>0</v>
      </c>
      <c r="G49" s="11">
        <f t="shared" ref="G49:G73" si="3">F49/F$15*1000*F$14</f>
        <v>0</v>
      </c>
      <c r="H49" s="201">
        <f>LARGE((C49,E49,G49),1)</f>
        <v>0</v>
      </c>
      <c r="I49" s="3"/>
    </row>
    <row r="50" spans="1:9" ht="14">
      <c r="A50" s="168" t="s">
        <v>98</v>
      </c>
      <c r="B50" s="12">
        <v>0</v>
      </c>
      <c r="C50" s="215">
        <f t="shared" si="2"/>
        <v>0</v>
      </c>
      <c r="D50" s="12">
        <v>0</v>
      </c>
      <c r="E50" s="11">
        <v>0</v>
      </c>
      <c r="F50" s="12">
        <v>0</v>
      </c>
      <c r="G50" s="11">
        <f t="shared" si="3"/>
        <v>0</v>
      </c>
      <c r="H50" s="201">
        <f>LARGE((C50,E50,G50),1)</f>
        <v>0</v>
      </c>
      <c r="I50" s="3"/>
    </row>
    <row r="51" spans="1:9" ht="14">
      <c r="A51" s="169" t="s">
        <v>120</v>
      </c>
      <c r="B51" s="12">
        <v>0</v>
      </c>
      <c r="C51" s="215">
        <f t="shared" si="2"/>
        <v>0</v>
      </c>
      <c r="D51" s="12">
        <v>0</v>
      </c>
      <c r="E51" s="11">
        <v>0</v>
      </c>
      <c r="F51" s="12">
        <v>0</v>
      </c>
      <c r="G51" s="11">
        <f t="shared" si="3"/>
        <v>0</v>
      </c>
      <c r="H51" s="201">
        <f>LARGE((C51,E51,G51),1)</f>
        <v>0</v>
      </c>
      <c r="I51" s="3"/>
    </row>
    <row r="52" spans="1:9" ht="14">
      <c r="A52" s="169" t="s">
        <v>131</v>
      </c>
      <c r="B52" s="12">
        <v>0</v>
      </c>
      <c r="C52" s="215">
        <f t="shared" si="2"/>
        <v>0</v>
      </c>
      <c r="D52" s="12">
        <v>0</v>
      </c>
      <c r="E52" s="11">
        <v>0</v>
      </c>
      <c r="F52" s="12">
        <v>0</v>
      </c>
      <c r="G52" s="11">
        <f t="shared" si="3"/>
        <v>0</v>
      </c>
      <c r="H52" s="201">
        <f>LARGE((C52,E52,G52),1)</f>
        <v>0</v>
      </c>
      <c r="I52" s="3"/>
    </row>
    <row r="53" spans="1:9" ht="14">
      <c r="A53" s="169" t="s">
        <v>53</v>
      </c>
      <c r="B53" s="12">
        <v>0</v>
      </c>
      <c r="C53" s="215">
        <f t="shared" si="2"/>
        <v>0</v>
      </c>
      <c r="D53" s="12">
        <v>0</v>
      </c>
      <c r="E53" s="11">
        <v>0</v>
      </c>
      <c r="F53" s="12">
        <v>0</v>
      </c>
      <c r="G53" s="11">
        <f t="shared" si="3"/>
        <v>0</v>
      </c>
      <c r="H53" s="201">
        <f>LARGE((C53,E53,G53),1)</f>
        <v>0</v>
      </c>
      <c r="I53" s="3"/>
    </row>
    <row r="54" spans="1:9" ht="14">
      <c r="A54" s="206" t="s">
        <v>50</v>
      </c>
      <c r="B54" s="12">
        <v>0</v>
      </c>
      <c r="C54" s="215">
        <f t="shared" si="2"/>
        <v>0</v>
      </c>
      <c r="D54" s="12">
        <v>0</v>
      </c>
      <c r="E54" s="11">
        <v>0</v>
      </c>
      <c r="F54" s="12">
        <v>0</v>
      </c>
      <c r="G54" s="11">
        <f t="shared" si="3"/>
        <v>0</v>
      </c>
      <c r="H54" s="201">
        <f>LARGE((C54,E54,G54),1)</f>
        <v>0</v>
      </c>
      <c r="I54" s="3"/>
    </row>
    <row r="55" spans="1:9" ht="14">
      <c r="A55" s="169" t="s">
        <v>129</v>
      </c>
      <c r="B55" s="12">
        <v>0</v>
      </c>
      <c r="C55" s="215">
        <f t="shared" si="2"/>
        <v>0</v>
      </c>
      <c r="D55" s="12">
        <v>0</v>
      </c>
      <c r="E55" s="11">
        <v>0</v>
      </c>
      <c r="F55" s="12">
        <v>0</v>
      </c>
      <c r="G55" s="11">
        <f t="shared" si="3"/>
        <v>0</v>
      </c>
      <c r="H55" s="201">
        <f>LARGE((C55,E55,G55),1)</f>
        <v>0</v>
      </c>
      <c r="I55" s="3"/>
    </row>
    <row r="56" spans="1:9" ht="14">
      <c r="A56" s="169" t="s">
        <v>112</v>
      </c>
      <c r="B56" s="12">
        <v>0</v>
      </c>
      <c r="C56" s="215">
        <f t="shared" si="2"/>
        <v>0</v>
      </c>
      <c r="D56" s="12">
        <v>0</v>
      </c>
      <c r="E56" s="11">
        <v>0</v>
      </c>
      <c r="F56" s="12">
        <v>0</v>
      </c>
      <c r="G56" s="11">
        <f t="shared" si="3"/>
        <v>0</v>
      </c>
      <c r="H56" s="201">
        <f>LARGE((C56,E56,G56),1)</f>
        <v>0</v>
      </c>
      <c r="I56" s="3"/>
    </row>
    <row r="57" spans="1:9" ht="14">
      <c r="A57" s="207" t="s">
        <v>106</v>
      </c>
      <c r="B57" s="12">
        <v>0</v>
      </c>
      <c r="C57" s="215">
        <f t="shared" si="2"/>
        <v>0</v>
      </c>
      <c r="D57" s="12">
        <v>0</v>
      </c>
      <c r="E57" s="11">
        <v>0</v>
      </c>
      <c r="F57" s="12">
        <v>0</v>
      </c>
      <c r="G57" s="11">
        <f t="shared" si="3"/>
        <v>0</v>
      </c>
      <c r="H57" s="201">
        <f>LARGE((C57,E57,G57),1)</f>
        <v>0</v>
      </c>
      <c r="I57" s="3"/>
    </row>
    <row r="58" spans="1:9" ht="14">
      <c r="A58" s="168" t="s">
        <v>135</v>
      </c>
      <c r="B58" s="12">
        <v>0</v>
      </c>
      <c r="C58" s="215">
        <f t="shared" si="2"/>
        <v>0</v>
      </c>
      <c r="D58" s="12">
        <v>0</v>
      </c>
      <c r="E58" s="11">
        <v>0</v>
      </c>
      <c r="F58" s="12">
        <v>0</v>
      </c>
      <c r="G58" s="11">
        <f t="shared" si="3"/>
        <v>0</v>
      </c>
      <c r="H58" s="201">
        <f>LARGE((C58,E58,G58),1)</f>
        <v>0</v>
      </c>
      <c r="I58" s="3"/>
    </row>
    <row r="59" spans="1:9" ht="14">
      <c r="A59" s="209" t="s">
        <v>117</v>
      </c>
      <c r="B59" s="12">
        <v>0</v>
      </c>
      <c r="C59" s="215">
        <f t="shared" si="2"/>
        <v>0</v>
      </c>
      <c r="D59" s="12">
        <v>0</v>
      </c>
      <c r="E59" s="11">
        <v>0</v>
      </c>
      <c r="F59" s="12">
        <v>0</v>
      </c>
      <c r="G59" s="11">
        <f t="shared" si="3"/>
        <v>0</v>
      </c>
      <c r="H59" s="201">
        <f>LARGE((C59,E59,G59),1)</f>
        <v>0</v>
      </c>
      <c r="I59" s="3"/>
    </row>
    <row r="60" spans="1:9" ht="14">
      <c r="A60" s="171" t="s">
        <v>95</v>
      </c>
      <c r="B60" s="12">
        <v>0</v>
      </c>
      <c r="C60" s="215">
        <f t="shared" si="2"/>
        <v>0</v>
      </c>
      <c r="D60" s="12">
        <v>0</v>
      </c>
      <c r="E60" s="11">
        <v>0</v>
      </c>
      <c r="F60" s="12">
        <v>0</v>
      </c>
      <c r="G60" s="11">
        <f t="shared" si="3"/>
        <v>0</v>
      </c>
      <c r="H60" s="201">
        <f>LARGE((C60,E60,G60),1)</f>
        <v>0</v>
      </c>
      <c r="I60" s="3"/>
    </row>
    <row r="61" spans="1:9" ht="14">
      <c r="A61" s="170" t="s">
        <v>137</v>
      </c>
      <c r="B61" s="12">
        <v>0</v>
      </c>
      <c r="C61" s="215">
        <f t="shared" si="2"/>
        <v>0</v>
      </c>
      <c r="D61" s="12">
        <v>0</v>
      </c>
      <c r="E61" s="11">
        <v>0</v>
      </c>
      <c r="F61" s="12">
        <v>0</v>
      </c>
      <c r="G61" s="11">
        <f t="shared" si="3"/>
        <v>0</v>
      </c>
      <c r="H61" s="201">
        <f>LARGE((C61,E61,G61),1)</f>
        <v>0</v>
      </c>
      <c r="I61" s="3"/>
    </row>
    <row r="62" spans="1:9" ht="14">
      <c r="A62" s="170" t="s">
        <v>101</v>
      </c>
      <c r="B62" s="12">
        <v>0</v>
      </c>
      <c r="C62" s="215">
        <f t="shared" si="2"/>
        <v>0</v>
      </c>
      <c r="D62" s="12">
        <v>0</v>
      </c>
      <c r="E62" s="11">
        <v>0</v>
      </c>
      <c r="F62" s="12">
        <v>0</v>
      </c>
      <c r="G62" s="11">
        <f t="shared" si="3"/>
        <v>0</v>
      </c>
      <c r="H62" s="201">
        <f>LARGE((C62,E62,G62),1)</f>
        <v>0</v>
      </c>
      <c r="I62" s="3"/>
    </row>
    <row r="63" spans="1:9" ht="14">
      <c r="A63" s="171" t="s">
        <v>133</v>
      </c>
      <c r="B63" s="12">
        <v>0</v>
      </c>
      <c r="C63" s="215">
        <f t="shared" si="2"/>
        <v>0</v>
      </c>
      <c r="D63" s="12">
        <v>0</v>
      </c>
      <c r="E63" s="11">
        <v>0</v>
      </c>
      <c r="F63" s="12">
        <v>0</v>
      </c>
      <c r="G63" s="11">
        <f t="shared" si="3"/>
        <v>0</v>
      </c>
      <c r="H63" s="201">
        <f>LARGE((C63,E63,G63),1)</f>
        <v>0</v>
      </c>
      <c r="I63" s="3"/>
    </row>
    <row r="64" spans="1:9" ht="14">
      <c r="A64" s="171" t="s">
        <v>124</v>
      </c>
      <c r="B64" s="12">
        <v>0</v>
      </c>
      <c r="C64" s="215">
        <f t="shared" si="2"/>
        <v>0</v>
      </c>
      <c r="D64" s="12">
        <v>0</v>
      </c>
      <c r="E64" s="11">
        <v>0</v>
      </c>
      <c r="F64" s="12">
        <v>0</v>
      </c>
      <c r="G64" s="11">
        <f t="shared" si="3"/>
        <v>0</v>
      </c>
      <c r="H64" s="201">
        <f>LARGE((C64,E64,G64),1)</f>
        <v>0</v>
      </c>
      <c r="I64" s="3"/>
    </row>
    <row r="65" spans="1:9" ht="14">
      <c r="A65" s="170" t="s">
        <v>102</v>
      </c>
      <c r="B65" s="12">
        <v>0</v>
      </c>
      <c r="C65" s="215">
        <f t="shared" si="2"/>
        <v>0</v>
      </c>
      <c r="D65" s="12">
        <v>0</v>
      </c>
      <c r="E65" s="11">
        <v>0</v>
      </c>
      <c r="F65" s="12">
        <v>0</v>
      </c>
      <c r="G65" s="11">
        <f t="shared" si="3"/>
        <v>0</v>
      </c>
      <c r="H65" s="201">
        <f>LARGE((C65,E65,G65),1)</f>
        <v>0</v>
      </c>
      <c r="I65" s="3"/>
    </row>
    <row r="66" spans="1:9" ht="14">
      <c r="A66" s="170" t="s">
        <v>132</v>
      </c>
      <c r="B66" s="12">
        <v>0</v>
      </c>
      <c r="C66" s="215">
        <f t="shared" si="2"/>
        <v>0</v>
      </c>
      <c r="D66" s="12">
        <v>0</v>
      </c>
      <c r="E66" s="11">
        <v>0</v>
      </c>
      <c r="F66" s="12">
        <v>0</v>
      </c>
      <c r="G66" s="11">
        <f t="shared" si="3"/>
        <v>0</v>
      </c>
      <c r="H66" s="201">
        <f>LARGE((C66,E66,G66),1)</f>
        <v>0</v>
      </c>
      <c r="I66" s="3"/>
    </row>
    <row r="67" spans="1:9" ht="14">
      <c r="A67" s="170" t="s">
        <v>56</v>
      </c>
      <c r="B67" s="12">
        <v>0</v>
      </c>
      <c r="C67" s="215">
        <f t="shared" si="2"/>
        <v>0</v>
      </c>
      <c r="D67" s="12">
        <v>0</v>
      </c>
      <c r="E67" s="11">
        <v>0</v>
      </c>
      <c r="F67" s="12">
        <v>0</v>
      </c>
      <c r="G67" s="11">
        <f t="shared" si="3"/>
        <v>0</v>
      </c>
      <c r="H67" s="201">
        <f>LARGE((C67,E67,G67),1)</f>
        <v>0</v>
      </c>
      <c r="I67" s="3"/>
    </row>
    <row r="68" spans="1:9" ht="14">
      <c r="A68" s="172" t="s">
        <v>127</v>
      </c>
      <c r="B68" s="12">
        <v>0</v>
      </c>
      <c r="C68" s="215">
        <f t="shared" si="2"/>
        <v>0</v>
      </c>
      <c r="D68" s="12">
        <v>0</v>
      </c>
      <c r="E68" s="11">
        <v>0</v>
      </c>
      <c r="F68" s="12">
        <v>0</v>
      </c>
      <c r="G68" s="11">
        <f t="shared" si="3"/>
        <v>0</v>
      </c>
      <c r="H68" s="201">
        <f>LARGE((C68,E68,G68),1)</f>
        <v>0</v>
      </c>
      <c r="I68" s="3"/>
    </row>
    <row r="69" spans="1:9" ht="14">
      <c r="A69" s="172" t="s">
        <v>122</v>
      </c>
      <c r="B69" s="12">
        <v>0</v>
      </c>
      <c r="C69" s="215">
        <f t="shared" si="2"/>
        <v>0</v>
      </c>
      <c r="D69" s="12">
        <v>0</v>
      </c>
      <c r="E69" s="11">
        <v>0</v>
      </c>
      <c r="F69" s="12">
        <v>0</v>
      </c>
      <c r="G69" s="11">
        <f t="shared" si="3"/>
        <v>0</v>
      </c>
      <c r="H69" s="201">
        <f>LARGE((C69,E69,G69),1)</f>
        <v>0</v>
      </c>
      <c r="I69" s="3"/>
    </row>
    <row r="70" spans="1:9" ht="14">
      <c r="A70" s="172" t="s">
        <v>66</v>
      </c>
      <c r="B70" s="12">
        <v>0</v>
      </c>
      <c r="C70" s="215">
        <f t="shared" si="2"/>
        <v>0</v>
      </c>
      <c r="D70" s="12">
        <v>0</v>
      </c>
      <c r="E70" s="11">
        <v>0</v>
      </c>
      <c r="F70" s="12">
        <v>0</v>
      </c>
      <c r="G70" s="11">
        <f t="shared" si="3"/>
        <v>0</v>
      </c>
      <c r="H70" s="201">
        <f>LARGE((C70,E70,G70),1)</f>
        <v>0</v>
      </c>
      <c r="I70" s="3"/>
    </row>
    <row r="71" spans="1:9" ht="14">
      <c r="A71" s="174" t="s">
        <v>108</v>
      </c>
      <c r="B71" s="12">
        <v>0</v>
      </c>
      <c r="C71" s="215">
        <f t="shared" si="2"/>
        <v>0</v>
      </c>
      <c r="D71" s="12">
        <v>0</v>
      </c>
      <c r="E71" s="11">
        <v>0</v>
      </c>
      <c r="F71" s="12">
        <v>0</v>
      </c>
      <c r="G71" s="11">
        <f t="shared" si="3"/>
        <v>0</v>
      </c>
      <c r="H71" s="201">
        <f>LARGE((C71,E71,G71),1)</f>
        <v>0</v>
      </c>
      <c r="I71" s="3"/>
    </row>
    <row r="72" spans="1:9" ht="14">
      <c r="A72" s="166" t="s">
        <v>146</v>
      </c>
      <c r="B72" s="12">
        <v>0</v>
      </c>
      <c r="C72" s="215">
        <f t="shared" si="2"/>
        <v>0</v>
      </c>
      <c r="D72" s="12">
        <v>0</v>
      </c>
      <c r="E72" s="11">
        <v>0</v>
      </c>
      <c r="F72" s="12">
        <v>0</v>
      </c>
      <c r="G72" s="11">
        <f t="shared" si="3"/>
        <v>0</v>
      </c>
      <c r="H72" s="201">
        <f>LARGE((C72,E72,G72),1)</f>
        <v>0</v>
      </c>
      <c r="I72" s="3"/>
    </row>
    <row r="73" spans="1:9" ht="14">
      <c r="A73" s="208"/>
      <c r="B73" s="12">
        <v>0</v>
      </c>
      <c r="C73" s="215">
        <f t="shared" si="2"/>
        <v>0</v>
      </c>
      <c r="D73" s="12">
        <v>0</v>
      </c>
      <c r="E73" s="11">
        <v>0</v>
      </c>
      <c r="F73" s="12">
        <v>0</v>
      </c>
      <c r="G73" s="11">
        <f t="shared" si="3"/>
        <v>0</v>
      </c>
      <c r="H73" s="201">
        <f>LARGE((C73,E73,G73),1)</f>
        <v>0</v>
      </c>
      <c r="I73" s="3"/>
    </row>
  </sheetData>
  <mergeCells count="5">
    <mergeCell ref="A1:A7"/>
    <mergeCell ref="B2:F2"/>
    <mergeCell ref="B4:F4"/>
    <mergeCell ref="B6:C6"/>
    <mergeCell ref="B10:C10"/>
  </mergeCells>
  <conditionalFormatting sqref="A31:A33 A70 A49:A53 A36:A37 A55:A59 A39:A47 A61:A67">
    <cfRule type="duplicateValues" dxfId="79" priority="11"/>
  </conditionalFormatting>
  <conditionalFormatting sqref="A31:A33 A70 A49:A53 A36:A37 A55:A59 A39:A47 A61:A67">
    <cfRule type="duplicateValues" dxfId="78" priority="12"/>
  </conditionalFormatting>
  <conditionalFormatting sqref="A18:A26 A29:A30">
    <cfRule type="duplicateValues" dxfId="77" priority="9"/>
  </conditionalFormatting>
  <conditionalFormatting sqref="A18:A26 A29:A30">
    <cfRule type="duplicateValues" dxfId="76" priority="10"/>
  </conditionalFormatting>
  <conditionalFormatting sqref="A48">
    <cfRule type="duplicateValues" dxfId="75" priority="7"/>
  </conditionalFormatting>
  <conditionalFormatting sqref="A48">
    <cfRule type="duplicateValues" dxfId="74" priority="8"/>
  </conditionalFormatting>
  <conditionalFormatting sqref="A72">
    <cfRule type="duplicateValues" dxfId="73" priority="5"/>
  </conditionalFormatting>
  <conditionalFormatting sqref="A72">
    <cfRule type="duplicateValues" dxfId="72" priority="6"/>
  </conditionalFormatting>
  <conditionalFormatting sqref="A35">
    <cfRule type="duplicateValues" dxfId="71" priority="4"/>
  </conditionalFormatting>
  <conditionalFormatting sqref="A28">
    <cfRule type="duplicateValues" dxfId="70" priority="3"/>
  </conditionalFormatting>
  <conditionalFormatting sqref="A27">
    <cfRule type="duplicateValues" dxfId="69" priority="2"/>
  </conditionalFormatting>
  <conditionalFormatting sqref="A60">
    <cfRule type="duplicateValues" dxfId="68" priority="1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showGridLines="0" showRuler="0" workbookViewId="0">
      <selection activeCell="S48" sqref="S48"/>
    </sheetView>
  </sheetViews>
  <sheetFormatPr baseColWidth="10" defaultColWidth="10.7109375" defaultRowHeight="13" x14ac:dyDescent="0"/>
  <cols>
    <col min="1" max="1" width="17.42578125" customWidth="1"/>
    <col min="2" max="8" width="8.42578125" customWidth="1"/>
    <col min="9" max="9" width="9.140625" customWidth="1"/>
  </cols>
  <sheetData>
    <row r="1" spans="1:9" ht="15" customHeight="1">
      <c r="A1" s="393"/>
      <c r="B1" s="219"/>
      <c r="C1" s="219"/>
      <c r="D1" s="219"/>
      <c r="E1" s="219"/>
      <c r="F1" s="219"/>
      <c r="G1" s="219"/>
      <c r="H1" s="219"/>
      <c r="I1" s="220"/>
    </row>
    <row r="2" spans="1:9" ht="15" customHeight="1">
      <c r="A2" s="393"/>
      <c r="B2" s="400" t="s">
        <v>150</v>
      </c>
      <c r="C2" s="400"/>
      <c r="D2" s="400"/>
      <c r="E2" s="400"/>
      <c r="F2" s="400"/>
      <c r="G2" s="219"/>
      <c r="H2" s="219"/>
      <c r="I2" s="220"/>
    </row>
    <row r="3" spans="1:9" ht="15" customHeight="1">
      <c r="A3" s="393"/>
      <c r="B3" s="219"/>
      <c r="C3" s="219"/>
      <c r="D3" s="219"/>
      <c r="E3" s="219"/>
      <c r="F3" s="219"/>
      <c r="G3" s="219"/>
      <c r="H3" s="219"/>
      <c r="I3" s="220"/>
    </row>
    <row r="4" spans="1:9" ht="15" customHeight="1">
      <c r="A4" s="393"/>
      <c r="B4" s="400" t="s">
        <v>37</v>
      </c>
      <c r="C4" s="400"/>
      <c r="D4" s="400"/>
      <c r="E4" s="400"/>
      <c r="F4" s="400"/>
      <c r="G4" s="219"/>
      <c r="H4" s="219"/>
      <c r="I4" s="220"/>
    </row>
    <row r="5" spans="1:9" ht="15" customHeight="1">
      <c r="A5" s="393"/>
      <c r="B5" s="219"/>
      <c r="C5" s="219"/>
      <c r="D5" s="219"/>
      <c r="E5" s="219"/>
      <c r="F5" s="219"/>
      <c r="G5" s="219"/>
      <c r="H5" s="219"/>
      <c r="I5" s="220"/>
    </row>
    <row r="6" spans="1:9" ht="15" customHeight="1">
      <c r="A6" s="393"/>
      <c r="B6" s="401"/>
      <c r="C6" s="401"/>
      <c r="D6" s="219"/>
      <c r="E6" s="219"/>
      <c r="F6" s="219"/>
      <c r="G6" s="219"/>
      <c r="H6" s="219"/>
      <c r="I6" s="220"/>
    </row>
    <row r="7" spans="1:9" ht="15" customHeight="1">
      <c r="A7" s="393"/>
      <c r="B7" s="219"/>
      <c r="C7" s="219"/>
      <c r="D7" s="219"/>
      <c r="E7" s="219"/>
      <c r="F7" s="219"/>
      <c r="G7" s="219"/>
      <c r="H7" s="219"/>
      <c r="I7" s="220"/>
    </row>
    <row r="8" spans="1:9" ht="15" customHeight="1">
      <c r="A8" s="69" t="s">
        <v>12</v>
      </c>
      <c r="B8" s="222" t="s">
        <v>151</v>
      </c>
      <c r="C8" s="222"/>
      <c r="D8" s="222"/>
      <c r="E8" s="222"/>
      <c r="F8" s="223"/>
      <c r="G8" s="223"/>
      <c r="H8" s="223"/>
      <c r="I8" s="220"/>
    </row>
    <row r="9" spans="1:9" ht="15" customHeight="1">
      <c r="A9" s="69" t="s">
        <v>0</v>
      </c>
      <c r="B9" s="222" t="s">
        <v>152</v>
      </c>
      <c r="C9" s="222"/>
      <c r="D9" s="222"/>
      <c r="E9" s="222"/>
      <c r="F9" s="223"/>
      <c r="G9" s="223"/>
      <c r="H9" s="223"/>
      <c r="I9" s="220"/>
    </row>
    <row r="10" spans="1:9" ht="15" customHeight="1">
      <c r="A10" s="69" t="s">
        <v>14</v>
      </c>
      <c r="B10" s="402" t="s">
        <v>153</v>
      </c>
      <c r="C10" s="402"/>
      <c r="D10" s="226"/>
      <c r="E10" s="226"/>
      <c r="F10" s="227"/>
      <c r="G10" s="227"/>
      <c r="H10" s="227"/>
      <c r="I10" s="220"/>
    </row>
    <row r="11" spans="1:9" ht="15" customHeight="1">
      <c r="A11" s="69" t="s">
        <v>36</v>
      </c>
      <c r="B11" s="222" t="s">
        <v>154</v>
      </c>
      <c r="C11" s="226"/>
      <c r="D11" s="219"/>
      <c r="E11" s="219"/>
      <c r="F11" s="219"/>
      <c r="G11" s="219"/>
      <c r="H11" s="219"/>
      <c r="I11" s="220"/>
    </row>
    <row r="12" spans="1:9" ht="15" customHeight="1">
      <c r="A12" s="69" t="s">
        <v>17</v>
      </c>
      <c r="B12" s="217" t="s">
        <v>75</v>
      </c>
      <c r="C12" s="218"/>
      <c r="D12" s="218"/>
      <c r="E12" s="218"/>
      <c r="F12" s="218"/>
      <c r="G12" s="218"/>
      <c r="H12" s="218"/>
      <c r="I12" s="67"/>
    </row>
    <row r="13" spans="1:9" ht="15" customHeight="1">
      <c r="A13" s="217" t="s">
        <v>13</v>
      </c>
      <c r="B13" s="74" t="s">
        <v>2</v>
      </c>
      <c r="C13" s="75"/>
      <c r="D13" s="76" t="s">
        <v>18</v>
      </c>
      <c r="E13" s="75"/>
      <c r="F13" s="76" t="s">
        <v>1</v>
      </c>
      <c r="G13" s="75"/>
      <c r="H13" s="77"/>
      <c r="I13" s="78" t="s">
        <v>27</v>
      </c>
    </row>
    <row r="14" spans="1:9" ht="15" customHeight="1">
      <c r="A14" s="217" t="s">
        <v>16</v>
      </c>
      <c r="B14" s="79">
        <v>0.9</v>
      </c>
      <c r="C14" s="80"/>
      <c r="D14" s="228">
        <v>0</v>
      </c>
      <c r="E14" s="80"/>
      <c r="F14" s="81">
        <v>1</v>
      </c>
      <c r="G14" s="80"/>
      <c r="H14" s="82" t="s">
        <v>19</v>
      </c>
      <c r="I14" s="229" t="s">
        <v>28</v>
      </c>
    </row>
    <row r="15" spans="1:9" ht="15" customHeight="1">
      <c r="A15" s="217" t="s">
        <v>15</v>
      </c>
      <c r="B15" s="248">
        <v>93</v>
      </c>
      <c r="C15" s="85"/>
      <c r="D15" s="86">
        <v>1</v>
      </c>
      <c r="E15" s="85"/>
      <c r="F15" s="86">
        <v>93</v>
      </c>
      <c r="G15" s="85"/>
      <c r="H15" s="82" t="s">
        <v>20</v>
      </c>
      <c r="I15" s="229" t="s">
        <v>29</v>
      </c>
    </row>
    <row r="16" spans="1:9" ht="15" customHeight="1">
      <c r="A16" s="217"/>
      <c r="B16" s="88" t="s">
        <v>5</v>
      </c>
      <c r="C16" s="89" t="s">
        <v>4</v>
      </c>
      <c r="D16" s="88" t="s">
        <v>5</v>
      </c>
      <c r="E16" s="89" t="s">
        <v>4</v>
      </c>
      <c r="F16" s="89" t="s">
        <v>5</v>
      </c>
      <c r="G16" s="89" t="s">
        <v>4</v>
      </c>
      <c r="H16" s="90" t="s">
        <v>4</v>
      </c>
      <c r="I16" s="230">
        <v>43</v>
      </c>
    </row>
    <row r="17" spans="1:9">
      <c r="A17" s="129" t="s">
        <v>57</v>
      </c>
      <c r="B17" s="178">
        <v>69</v>
      </c>
      <c r="C17" s="250">
        <f t="shared" ref="C17" si="0">B17/B$15*1000*B$14</f>
        <v>667.74193548387109</v>
      </c>
      <c r="D17" s="178">
        <v>0</v>
      </c>
      <c r="E17" s="93">
        <v>0</v>
      </c>
      <c r="F17" s="178">
        <v>0</v>
      </c>
      <c r="G17" s="93">
        <f>F17/F$15*1000*F$14</f>
        <v>0</v>
      </c>
      <c r="H17" s="249">
        <f>LARGE((C17,E17,G17),1)</f>
        <v>667.74193548387109</v>
      </c>
      <c r="I17" s="95">
        <v>21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67" priority="1"/>
  </conditionalFormatting>
  <conditionalFormatting sqref="A17">
    <cfRule type="duplicateValues" dxfId="66" priority="2"/>
  </conditionalFormatting>
  <pageMargins left="0.7" right="0.7" top="0.75" bottom="0.75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RPA Caclulations</vt:lpstr>
      <vt:lpstr>Finish Order</vt:lpstr>
      <vt:lpstr>COT Yukon Nov 25</vt:lpstr>
      <vt:lpstr>CDN SS JAN 15</vt:lpstr>
      <vt:lpstr>MUSKOKA TT SS JAN 21</vt:lpstr>
      <vt:lpstr>MUSKOKA TT SS JAN 22</vt:lpstr>
      <vt:lpstr>COT SS MSLM JAN 28</vt:lpstr>
      <vt:lpstr>COT HP MSLM JAN 29</vt:lpstr>
      <vt:lpstr>Noram Aspen Feb 18 BA</vt:lpstr>
      <vt:lpstr>Noram Aspen Feb 16 SS</vt:lpstr>
      <vt:lpstr>SS Provincals MSLM Feb 24</vt:lpstr>
      <vt:lpstr>Noram SS COP SUN 26</vt:lpstr>
      <vt:lpstr>Noram HP COP Fri 24</vt:lpstr>
      <vt:lpstr>TT Provincials SS Feb 26</vt:lpstr>
      <vt:lpstr>MSLM NORAM MAR 4 SS</vt:lpstr>
      <vt:lpstr>COT HP Stoneham Mar 17</vt:lpstr>
      <vt:lpstr>COT SS MARCH 19</vt:lpstr>
      <vt:lpstr>StepUp Le Relais</vt:lpstr>
      <vt:lpstr>SS JR NATS WHISTHLER APRIL 7</vt:lpstr>
      <vt:lpstr>JR NATS BA WHISTHLER APRIL 8</vt:lpstr>
      <vt:lpstr>JR NATS HP WHISTHLER APRIL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Eli Budd</cp:lastModifiedBy>
  <cp:lastPrinted>2016-01-26T20:24:38Z</cp:lastPrinted>
  <dcterms:created xsi:type="dcterms:W3CDTF">2012-03-02T21:02:09Z</dcterms:created>
  <dcterms:modified xsi:type="dcterms:W3CDTF">2017-04-14T18:57:51Z</dcterms:modified>
</cp:coreProperties>
</file>