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date1904="1" autoCompressPictures="0"/>
  <bookViews>
    <workbookView xWindow="2220" yWindow="0" windowWidth="25600" windowHeight="16060" tabRatio="1000"/>
  </bookViews>
  <sheets>
    <sheet name="RPA Calculations" sheetId="1" r:id="rId1"/>
    <sheet name="Finish Order" sheetId="71" r:id="rId2"/>
    <sheet name="COT SS MT.SIAMA" sheetId="4" r:id="rId3"/>
    <sheet name="COT B.A MT SIAMA" sheetId="3" r:id="rId4"/>
    <sheet name="Muskoka TT Jan 20" sheetId="5" r:id="rId5"/>
    <sheet name="Muskoka TT Jan 21" sheetId="72" r:id="rId6"/>
    <sheet name="Canada Cup Calgary SS" sheetId="73" r:id="rId7"/>
    <sheet name="Caledon Timber Tour" sheetId="74" r:id="rId8"/>
    <sheet name="Calgary NorAm Halfpipe Feb 11" sheetId="75" r:id="rId9"/>
    <sheet name="Horseshoe Provincials SS" sheetId="77" r:id="rId10"/>
    <sheet name="Calgary NorAm SS" sheetId="76" r:id="rId11"/>
    <sheet name="Calgary Nor Am HP Feb 10" sheetId="78" r:id="rId12"/>
    <sheet name="Aspen Nor-Am SS" sheetId="79" r:id="rId13"/>
    <sheet name="Aspen Nor-Am BA" sheetId="80" r:id="rId14"/>
    <sheet name="Jr. Nats SS" sheetId="81" r:id="rId15"/>
    <sheet name="Jr. Nats BA" sheetId="82" r:id="rId16"/>
    <sheet name="Jr. Nats HP" sheetId="83" r:id="rId17"/>
    <sheet name="Mammoth NorAM SS" sheetId="84" r:id="rId18"/>
    <sheet name="Stoneham Canada Cup SS" sheetId="86" r:id="rId19"/>
    <sheet name="Stoneham Canada Cup HP" sheetId="87" r:id="rId20"/>
    <sheet name="Le Relais Nor Am" sheetId="88" r:id="rId21"/>
    <sheet name="Step Up Tour Le Relais PRO" sheetId="89" r:id="rId22"/>
  </sheets>
  <definedNames>
    <definedName name="_xlnm.Print_Titles" localSheetId="0">'RPA Calculations'!$C:$C,'RPA Calculations'!$1:$5</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L8" i="1" l="1"/>
  <c r="M8" i="1"/>
  <c r="N8" i="1"/>
  <c r="O8" i="1"/>
  <c r="P8" i="1"/>
  <c r="Q8" i="1"/>
  <c r="R8" i="1"/>
  <c r="S8" i="1"/>
  <c r="T8" i="1"/>
  <c r="U8" i="1"/>
  <c r="V8" i="1"/>
  <c r="W8" i="1"/>
  <c r="X8" i="1"/>
  <c r="Y8" i="1"/>
  <c r="Z8" i="1"/>
  <c r="AA8" i="1"/>
  <c r="AB8" i="1"/>
  <c r="AC8" i="1"/>
  <c r="AD8" i="1"/>
  <c r="AE8" i="1"/>
  <c r="H8" i="1"/>
  <c r="I8" i="1"/>
  <c r="J8" i="1"/>
  <c r="L6" i="1"/>
  <c r="M6" i="1"/>
  <c r="N6" i="1"/>
  <c r="O6" i="1"/>
  <c r="P6" i="1"/>
  <c r="Q6" i="1"/>
  <c r="R6" i="1"/>
  <c r="S6" i="1"/>
  <c r="T6" i="1"/>
  <c r="U6" i="1"/>
  <c r="V6" i="1"/>
  <c r="W6" i="1"/>
  <c r="X6" i="1"/>
  <c r="Y6" i="1"/>
  <c r="Z6" i="1"/>
  <c r="AA6" i="1"/>
  <c r="AB6" i="1"/>
  <c r="AC6" i="1"/>
  <c r="AD6" i="1"/>
  <c r="AE6" i="1"/>
  <c r="G6" i="1"/>
  <c r="H6" i="1"/>
  <c r="I6" i="1"/>
  <c r="J6" i="1"/>
  <c r="L7" i="1"/>
  <c r="M7" i="1"/>
  <c r="N7" i="1"/>
  <c r="O7" i="1"/>
  <c r="P7" i="1"/>
  <c r="Q7" i="1"/>
  <c r="R7" i="1"/>
  <c r="S7" i="1"/>
  <c r="T7" i="1"/>
  <c r="U7" i="1"/>
  <c r="V7" i="1"/>
  <c r="W7" i="1"/>
  <c r="X7" i="1"/>
  <c r="Y7" i="1"/>
  <c r="Z7" i="1"/>
  <c r="AA7" i="1"/>
  <c r="AB7" i="1"/>
  <c r="AC7" i="1"/>
  <c r="AD7" i="1"/>
  <c r="AE7" i="1"/>
  <c r="G7" i="1"/>
  <c r="H7" i="1"/>
  <c r="I7" i="1"/>
  <c r="J7" i="1"/>
  <c r="L9" i="1"/>
  <c r="M9" i="1"/>
  <c r="N9" i="1"/>
  <c r="O9" i="1"/>
  <c r="P9" i="1"/>
  <c r="Q9" i="1"/>
  <c r="R9" i="1"/>
  <c r="S9" i="1"/>
  <c r="T9" i="1"/>
  <c r="U9" i="1"/>
  <c r="V9" i="1"/>
  <c r="W9" i="1"/>
  <c r="X9" i="1"/>
  <c r="Y9" i="1"/>
  <c r="Z9" i="1"/>
  <c r="AA9" i="1"/>
  <c r="AB9" i="1"/>
  <c r="AC9" i="1"/>
  <c r="AD9" i="1"/>
  <c r="AE9" i="1"/>
  <c r="G9" i="1"/>
  <c r="H9" i="1"/>
  <c r="I9" i="1"/>
  <c r="J9" i="1"/>
  <c r="L10" i="1"/>
  <c r="M10" i="1"/>
  <c r="N10" i="1"/>
  <c r="O10" i="1"/>
  <c r="P10" i="1"/>
  <c r="Q10" i="1"/>
  <c r="R10" i="1"/>
  <c r="S10" i="1"/>
  <c r="T10" i="1"/>
  <c r="U10" i="1"/>
  <c r="V10" i="1"/>
  <c r="W10" i="1"/>
  <c r="X10" i="1"/>
  <c r="Y10" i="1"/>
  <c r="Z10" i="1"/>
  <c r="AA10" i="1"/>
  <c r="AB10" i="1"/>
  <c r="AC10" i="1"/>
  <c r="AD10" i="1"/>
  <c r="AE10" i="1"/>
  <c r="G10" i="1"/>
  <c r="H10" i="1"/>
  <c r="I10" i="1"/>
  <c r="J10" i="1"/>
  <c r="L11" i="1"/>
  <c r="M11" i="1"/>
  <c r="N11" i="1"/>
  <c r="O11" i="1"/>
  <c r="P11" i="1"/>
  <c r="Q11" i="1"/>
  <c r="R11" i="1"/>
  <c r="S11" i="1"/>
  <c r="T11" i="1"/>
  <c r="U11" i="1"/>
  <c r="V11" i="1"/>
  <c r="W11" i="1"/>
  <c r="X11" i="1"/>
  <c r="Y11" i="1"/>
  <c r="Z11" i="1"/>
  <c r="AA11" i="1"/>
  <c r="AB11" i="1"/>
  <c r="AC11" i="1"/>
  <c r="AD11" i="1"/>
  <c r="AE11" i="1"/>
  <c r="G11" i="1"/>
  <c r="H11" i="1"/>
  <c r="I11" i="1"/>
  <c r="J11" i="1"/>
  <c r="L12" i="1"/>
  <c r="M12" i="1"/>
  <c r="N12" i="1"/>
  <c r="O12" i="1"/>
  <c r="P12" i="1"/>
  <c r="Q12" i="1"/>
  <c r="R12" i="1"/>
  <c r="S12" i="1"/>
  <c r="T12" i="1"/>
  <c r="U12" i="1"/>
  <c r="V12" i="1"/>
  <c r="W12" i="1"/>
  <c r="X12" i="1"/>
  <c r="Y12" i="1"/>
  <c r="Z12" i="1"/>
  <c r="AA12" i="1"/>
  <c r="AB12" i="1"/>
  <c r="AC12" i="1"/>
  <c r="AD12" i="1"/>
  <c r="AE12" i="1"/>
  <c r="G12" i="1"/>
  <c r="H12" i="1"/>
  <c r="I12" i="1"/>
  <c r="J12" i="1"/>
  <c r="L13" i="1"/>
  <c r="M13" i="1"/>
  <c r="N13" i="1"/>
  <c r="O13" i="1"/>
  <c r="P13" i="1"/>
  <c r="Q13" i="1"/>
  <c r="R13" i="1"/>
  <c r="S13" i="1"/>
  <c r="T13" i="1"/>
  <c r="U13" i="1"/>
  <c r="V13" i="1"/>
  <c r="W13" i="1"/>
  <c r="X13" i="1"/>
  <c r="Y13" i="1"/>
  <c r="Z13" i="1"/>
  <c r="AA13" i="1"/>
  <c r="AB13" i="1"/>
  <c r="AC13" i="1"/>
  <c r="AD13" i="1"/>
  <c r="AE13" i="1"/>
  <c r="G13" i="1"/>
  <c r="H13" i="1"/>
  <c r="I13" i="1"/>
  <c r="J13" i="1"/>
  <c r="L14" i="1"/>
  <c r="M14" i="1"/>
  <c r="N14" i="1"/>
  <c r="O14" i="1"/>
  <c r="P14" i="1"/>
  <c r="Q14" i="1"/>
  <c r="R14" i="1"/>
  <c r="S14" i="1"/>
  <c r="T14" i="1"/>
  <c r="U14" i="1"/>
  <c r="V14" i="1"/>
  <c r="W14" i="1"/>
  <c r="X14" i="1"/>
  <c r="Y14" i="1"/>
  <c r="Z14" i="1"/>
  <c r="AA14" i="1"/>
  <c r="AB14" i="1"/>
  <c r="AC14" i="1"/>
  <c r="AD14" i="1"/>
  <c r="AE14" i="1"/>
  <c r="G14" i="1"/>
  <c r="H14" i="1"/>
  <c r="I14" i="1"/>
  <c r="J14" i="1"/>
  <c r="L15" i="1"/>
  <c r="M15" i="1"/>
  <c r="N15" i="1"/>
  <c r="O15" i="1"/>
  <c r="P15" i="1"/>
  <c r="Q15" i="1"/>
  <c r="R15" i="1"/>
  <c r="S15" i="1"/>
  <c r="T15" i="1"/>
  <c r="U15" i="1"/>
  <c r="V15" i="1"/>
  <c r="W15" i="1"/>
  <c r="X15" i="1"/>
  <c r="Y15" i="1"/>
  <c r="Z15" i="1"/>
  <c r="AA15" i="1"/>
  <c r="AB15" i="1"/>
  <c r="AC15" i="1"/>
  <c r="AD15" i="1"/>
  <c r="AE15" i="1"/>
  <c r="G15" i="1"/>
  <c r="H15" i="1"/>
  <c r="I15" i="1"/>
  <c r="J15" i="1"/>
  <c r="L16" i="1"/>
  <c r="M16" i="1"/>
  <c r="N16" i="1"/>
  <c r="O16" i="1"/>
  <c r="P16" i="1"/>
  <c r="Q16" i="1"/>
  <c r="R16" i="1"/>
  <c r="S16" i="1"/>
  <c r="T16" i="1"/>
  <c r="U16" i="1"/>
  <c r="V16" i="1"/>
  <c r="W16" i="1"/>
  <c r="X16" i="1"/>
  <c r="Y16" i="1"/>
  <c r="Z16" i="1"/>
  <c r="AA16" i="1"/>
  <c r="AB16" i="1"/>
  <c r="AC16" i="1"/>
  <c r="AD16" i="1"/>
  <c r="AE16" i="1"/>
  <c r="G16" i="1"/>
  <c r="H16" i="1"/>
  <c r="I16" i="1"/>
  <c r="J16" i="1"/>
  <c r="L17" i="1"/>
  <c r="M17" i="1"/>
  <c r="N17" i="1"/>
  <c r="O17" i="1"/>
  <c r="P17" i="1"/>
  <c r="Q17" i="1"/>
  <c r="R17" i="1"/>
  <c r="S17" i="1"/>
  <c r="T17" i="1"/>
  <c r="U17" i="1"/>
  <c r="V17" i="1"/>
  <c r="W17" i="1"/>
  <c r="X17" i="1"/>
  <c r="Y17" i="1"/>
  <c r="Z17" i="1"/>
  <c r="AA17" i="1"/>
  <c r="AB17" i="1"/>
  <c r="AC17" i="1"/>
  <c r="AD17" i="1"/>
  <c r="AE17" i="1"/>
  <c r="G17" i="1"/>
  <c r="H17" i="1"/>
  <c r="I17" i="1"/>
  <c r="J17" i="1"/>
  <c r="L18" i="1"/>
  <c r="M18" i="1"/>
  <c r="N18" i="1"/>
  <c r="O18" i="1"/>
  <c r="P18" i="1"/>
  <c r="Q18" i="1"/>
  <c r="R18" i="1"/>
  <c r="S18" i="1"/>
  <c r="T18" i="1"/>
  <c r="U18" i="1"/>
  <c r="V18" i="1"/>
  <c r="W18" i="1"/>
  <c r="X18" i="1"/>
  <c r="Y18" i="1"/>
  <c r="Z18" i="1"/>
  <c r="AA18" i="1"/>
  <c r="AB18" i="1"/>
  <c r="AC18" i="1"/>
  <c r="AD18" i="1"/>
  <c r="AE18" i="1"/>
  <c r="G18" i="1"/>
  <c r="H18" i="1"/>
  <c r="I18" i="1"/>
  <c r="J18" i="1"/>
  <c r="L19" i="1"/>
  <c r="M19" i="1"/>
  <c r="N19" i="1"/>
  <c r="O19" i="1"/>
  <c r="P19" i="1"/>
  <c r="Q19" i="1"/>
  <c r="R19" i="1"/>
  <c r="S19" i="1"/>
  <c r="T19" i="1"/>
  <c r="U19" i="1"/>
  <c r="V19" i="1"/>
  <c r="W19" i="1"/>
  <c r="X19" i="1"/>
  <c r="Y19" i="1"/>
  <c r="Z19" i="1"/>
  <c r="AA19" i="1"/>
  <c r="AB19" i="1"/>
  <c r="AC19" i="1"/>
  <c r="AD19" i="1"/>
  <c r="AE19" i="1"/>
  <c r="G19" i="1"/>
  <c r="H19" i="1"/>
  <c r="I19" i="1"/>
  <c r="J19" i="1"/>
  <c r="L20" i="1"/>
  <c r="M20" i="1"/>
  <c r="N20" i="1"/>
  <c r="O20" i="1"/>
  <c r="P20" i="1"/>
  <c r="Q20" i="1"/>
  <c r="R20" i="1"/>
  <c r="S20" i="1"/>
  <c r="T20" i="1"/>
  <c r="U20" i="1"/>
  <c r="V20" i="1"/>
  <c r="W20" i="1"/>
  <c r="X20" i="1"/>
  <c r="Y20" i="1"/>
  <c r="Z20" i="1"/>
  <c r="AA20" i="1"/>
  <c r="AB20" i="1"/>
  <c r="AC20" i="1"/>
  <c r="AD20" i="1"/>
  <c r="AE20" i="1"/>
  <c r="G20" i="1"/>
  <c r="H20" i="1"/>
  <c r="I20" i="1"/>
  <c r="J20" i="1"/>
  <c r="L21" i="1"/>
  <c r="M21" i="1"/>
  <c r="N21" i="1"/>
  <c r="O21" i="1"/>
  <c r="P21" i="1"/>
  <c r="Q21" i="1"/>
  <c r="R21" i="1"/>
  <c r="S21" i="1"/>
  <c r="T21" i="1"/>
  <c r="U21" i="1"/>
  <c r="V21" i="1"/>
  <c r="W21" i="1"/>
  <c r="X21" i="1"/>
  <c r="Y21" i="1"/>
  <c r="Z21" i="1"/>
  <c r="AA21" i="1"/>
  <c r="AB21" i="1"/>
  <c r="AC21" i="1"/>
  <c r="AD21" i="1"/>
  <c r="AE21" i="1"/>
  <c r="G21" i="1"/>
  <c r="H21" i="1"/>
  <c r="I21" i="1"/>
  <c r="J21" i="1"/>
  <c r="L22" i="1"/>
  <c r="M22" i="1"/>
  <c r="N22" i="1"/>
  <c r="O22" i="1"/>
  <c r="P22" i="1"/>
  <c r="Q22" i="1"/>
  <c r="R22" i="1"/>
  <c r="S22" i="1"/>
  <c r="T22" i="1"/>
  <c r="U22" i="1"/>
  <c r="V22" i="1"/>
  <c r="W22" i="1"/>
  <c r="X22" i="1"/>
  <c r="Y22" i="1"/>
  <c r="Z22" i="1"/>
  <c r="AA22" i="1"/>
  <c r="AB22" i="1"/>
  <c r="AC22" i="1"/>
  <c r="AD22" i="1"/>
  <c r="AE22" i="1"/>
  <c r="G22" i="1"/>
  <c r="H22" i="1"/>
  <c r="I22" i="1"/>
  <c r="J22" i="1"/>
  <c r="L23" i="1"/>
  <c r="M23" i="1"/>
  <c r="N23" i="1"/>
  <c r="O23" i="1"/>
  <c r="P23" i="1"/>
  <c r="Q23" i="1"/>
  <c r="R23" i="1"/>
  <c r="S23" i="1"/>
  <c r="T23" i="1"/>
  <c r="U23" i="1"/>
  <c r="V23" i="1"/>
  <c r="W23" i="1"/>
  <c r="X23" i="1"/>
  <c r="Y23" i="1"/>
  <c r="Z23" i="1"/>
  <c r="AA23" i="1"/>
  <c r="AB23" i="1"/>
  <c r="AC23" i="1"/>
  <c r="AD23" i="1"/>
  <c r="AE23" i="1"/>
  <c r="G23" i="1"/>
  <c r="H23" i="1"/>
  <c r="I23" i="1"/>
  <c r="J23" i="1"/>
  <c r="L24" i="1"/>
  <c r="M24" i="1"/>
  <c r="N24" i="1"/>
  <c r="O24" i="1"/>
  <c r="P24" i="1"/>
  <c r="Q24" i="1"/>
  <c r="R24" i="1"/>
  <c r="S24" i="1"/>
  <c r="T24" i="1"/>
  <c r="U24" i="1"/>
  <c r="V24" i="1"/>
  <c r="W24" i="1"/>
  <c r="X24" i="1"/>
  <c r="Y24" i="1"/>
  <c r="Z24" i="1"/>
  <c r="AA24" i="1"/>
  <c r="AB24" i="1"/>
  <c r="AC24" i="1"/>
  <c r="AD24" i="1"/>
  <c r="AE24" i="1"/>
  <c r="G24" i="1"/>
  <c r="H24" i="1"/>
  <c r="I24" i="1"/>
  <c r="J24" i="1"/>
  <c r="L25" i="1"/>
  <c r="M25" i="1"/>
  <c r="N25" i="1"/>
  <c r="O25" i="1"/>
  <c r="P25" i="1"/>
  <c r="Q25" i="1"/>
  <c r="R25" i="1"/>
  <c r="S25" i="1"/>
  <c r="T25" i="1"/>
  <c r="U25" i="1"/>
  <c r="V25" i="1"/>
  <c r="W25" i="1"/>
  <c r="X25" i="1"/>
  <c r="Y25" i="1"/>
  <c r="Z25" i="1"/>
  <c r="AA25" i="1"/>
  <c r="AB25" i="1"/>
  <c r="AC25" i="1"/>
  <c r="AD25" i="1"/>
  <c r="AE25" i="1"/>
  <c r="G25" i="1"/>
  <c r="H25" i="1"/>
  <c r="I25" i="1"/>
  <c r="J25" i="1"/>
  <c r="L26" i="1"/>
  <c r="M26" i="1"/>
  <c r="N26" i="1"/>
  <c r="O26" i="1"/>
  <c r="P26" i="1"/>
  <c r="Q26" i="1"/>
  <c r="R26" i="1"/>
  <c r="S26" i="1"/>
  <c r="T26" i="1"/>
  <c r="U26" i="1"/>
  <c r="V26" i="1"/>
  <c r="W26" i="1"/>
  <c r="X26" i="1"/>
  <c r="Y26" i="1"/>
  <c r="Z26" i="1"/>
  <c r="AA26" i="1"/>
  <c r="AB26" i="1"/>
  <c r="AC26" i="1"/>
  <c r="AD26" i="1"/>
  <c r="AE26" i="1"/>
  <c r="G26" i="1"/>
  <c r="H26" i="1"/>
  <c r="I26" i="1"/>
  <c r="J26" i="1"/>
  <c r="L27" i="1"/>
  <c r="M27" i="1"/>
  <c r="N27" i="1"/>
  <c r="O27" i="1"/>
  <c r="P27" i="1"/>
  <c r="Q27" i="1"/>
  <c r="R27" i="1"/>
  <c r="S27" i="1"/>
  <c r="T27" i="1"/>
  <c r="U27" i="1"/>
  <c r="V27" i="1"/>
  <c r="W27" i="1"/>
  <c r="X27" i="1"/>
  <c r="Y27" i="1"/>
  <c r="Z27" i="1"/>
  <c r="AA27" i="1"/>
  <c r="AB27" i="1"/>
  <c r="AC27" i="1"/>
  <c r="AD27" i="1"/>
  <c r="AE27" i="1"/>
  <c r="G27" i="1"/>
  <c r="H27" i="1"/>
  <c r="I27" i="1"/>
  <c r="J27" i="1"/>
  <c r="L28" i="1"/>
  <c r="M28" i="1"/>
  <c r="N28" i="1"/>
  <c r="O28" i="1"/>
  <c r="P28" i="1"/>
  <c r="Q28" i="1"/>
  <c r="R28" i="1"/>
  <c r="S28" i="1"/>
  <c r="T28" i="1"/>
  <c r="U28" i="1"/>
  <c r="V28" i="1"/>
  <c r="W28" i="1"/>
  <c r="X28" i="1"/>
  <c r="Y28" i="1"/>
  <c r="Z28" i="1"/>
  <c r="AA28" i="1"/>
  <c r="AB28" i="1"/>
  <c r="AC28" i="1"/>
  <c r="AD28" i="1"/>
  <c r="AE28" i="1"/>
  <c r="G28" i="1"/>
  <c r="H28" i="1"/>
  <c r="I28" i="1"/>
  <c r="J28" i="1"/>
  <c r="L29" i="1"/>
  <c r="M29" i="1"/>
  <c r="N29" i="1"/>
  <c r="O29" i="1"/>
  <c r="P29" i="1"/>
  <c r="Q29" i="1"/>
  <c r="R29" i="1"/>
  <c r="S29" i="1"/>
  <c r="T29" i="1"/>
  <c r="U29" i="1"/>
  <c r="V29" i="1"/>
  <c r="W29" i="1"/>
  <c r="X29" i="1"/>
  <c r="Y29" i="1"/>
  <c r="Z29" i="1"/>
  <c r="AA29" i="1"/>
  <c r="AB29" i="1"/>
  <c r="AC29" i="1"/>
  <c r="AD29" i="1"/>
  <c r="AE29" i="1"/>
  <c r="G29" i="1"/>
  <c r="H29" i="1"/>
  <c r="I29" i="1"/>
  <c r="J29" i="1"/>
  <c r="L30" i="1"/>
  <c r="M30" i="1"/>
  <c r="N30" i="1"/>
  <c r="O30" i="1"/>
  <c r="P30" i="1"/>
  <c r="Q30" i="1"/>
  <c r="R30" i="1"/>
  <c r="S30" i="1"/>
  <c r="T30" i="1"/>
  <c r="U30" i="1"/>
  <c r="V30" i="1"/>
  <c r="W30" i="1"/>
  <c r="X30" i="1"/>
  <c r="Y30" i="1"/>
  <c r="Z30" i="1"/>
  <c r="AA30" i="1"/>
  <c r="AB30" i="1"/>
  <c r="AC30" i="1"/>
  <c r="AD30" i="1"/>
  <c r="AE30" i="1"/>
  <c r="G30" i="1"/>
  <c r="H30" i="1"/>
  <c r="I30" i="1"/>
  <c r="J30" i="1"/>
  <c r="L31" i="1"/>
  <c r="M31" i="1"/>
  <c r="N31" i="1"/>
  <c r="O31" i="1"/>
  <c r="P31" i="1"/>
  <c r="Q31" i="1"/>
  <c r="R31" i="1"/>
  <c r="S31" i="1"/>
  <c r="T31" i="1"/>
  <c r="U31" i="1"/>
  <c r="V31" i="1"/>
  <c r="W31" i="1"/>
  <c r="X31" i="1"/>
  <c r="Y31" i="1"/>
  <c r="Z31" i="1"/>
  <c r="AA31" i="1"/>
  <c r="AB31" i="1"/>
  <c r="AC31" i="1"/>
  <c r="AD31" i="1"/>
  <c r="AE31" i="1"/>
  <c r="G31" i="1"/>
  <c r="H31" i="1"/>
  <c r="I31" i="1"/>
  <c r="J31" i="1"/>
  <c r="L32" i="1"/>
  <c r="M32" i="1"/>
  <c r="N32" i="1"/>
  <c r="O32" i="1"/>
  <c r="P32" i="1"/>
  <c r="Q32" i="1"/>
  <c r="R32" i="1"/>
  <c r="S32" i="1"/>
  <c r="T32" i="1"/>
  <c r="U32" i="1"/>
  <c r="V32" i="1"/>
  <c r="W32" i="1"/>
  <c r="X32" i="1"/>
  <c r="Y32" i="1"/>
  <c r="Z32" i="1"/>
  <c r="AA32" i="1"/>
  <c r="AB32" i="1"/>
  <c r="AC32" i="1"/>
  <c r="AD32" i="1"/>
  <c r="AE32" i="1"/>
  <c r="G32" i="1"/>
  <c r="H32" i="1"/>
  <c r="I32" i="1"/>
  <c r="J32" i="1"/>
  <c r="L33" i="1"/>
  <c r="M33" i="1"/>
  <c r="N33" i="1"/>
  <c r="O33" i="1"/>
  <c r="P33" i="1"/>
  <c r="Q33" i="1"/>
  <c r="R33" i="1"/>
  <c r="S33" i="1"/>
  <c r="T33" i="1"/>
  <c r="U33" i="1"/>
  <c r="V33" i="1"/>
  <c r="W33" i="1"/>
  <c r="X33" i="1"/>
  <c r="Y33" i="1"/>
  <c r="Z33" i="1"/>
  <c r="AA33" i="1"/>
  <c r="AB33" i="1"/>
  <c r="AC33" i="1"/>
  <c r="AD33" i="1"/>
  <c r="AE33" i="1"/>
  <c r="G33" i="1"/>
  <c r="H33" i="1"/>
  <c r="I33" i="1"/>
  <c r="J33" i="1"/>
  <c r="L34" i="1"/>
  <c r="M34" i="1"/>
  <c r="N34" i="1"/>
  <c r="O34" i="1"/>
  <c r="P34" i="1"/>
  <c r="Q34" i="1"/>
  <c r="R34" i="1"/>
  <c r="S34" i="1"/>
  <c r="T34" i="1"/>
  <c r="U34" i="1"/>
  <c r="V34" i="1"/>
  <c r="W34" i="1"/>
  <c r="X34" i="1"/>
  <c r="Y34" i="1"/>
  <c r="Z34" i="1"/>
  <c r="AA34" i="1"/>
  <c r="AB34" i="1"/>
  <c r="AC34" i="1"/>
  <c r="AD34" i="1"/>
  <c r="AE34" i="1"/>
  <c r="G34" i="1"/>
  <c r="H34" i="1"/>
  <c r="I34" i="1"/>
  <c r="J34" i="1"/>
  <c r="L35" i="1"/>
  <c r="M35" i="1"/>
  <c r="N35" i="1"/>
  <c r="O35" i="1"/>
  <c r="P35" i="1"/>
  <c r="Q35" i="1"/>
  <c r="R35" i="1"/>
  <c r="S35" i="1"/>
  <c r="T35" i="1"/>
  <c r="U35" i="1"/>
  <c r="V35" i="1"/>
  <c r="W35" i="1"/>
  <c r="X35" i="1"/>
  <c r="Y35" i="1"/>
  <c r="Z35" i="1"/>
  <c r="AA35" i="1"/>
  <c r="AB35" i="1"/>
  <c r="AC35" i="1"/>
  <c r="AD35" i="1"/>
  <c r="AE35" i="1"/>
  <c r="G35" i="1"/>
  <c r="H35" i="1"/>
  <c r="I35" i="1"/>
  <c r="J35" i="1"/>
  <c r="L36" i="1"/>
  <c r="M36" i="1"/>
  <c r="N36" i="1"/>
  <c r="O36" i="1"/>
  <c r="P36" i="1"/>
  <c r="Q36" i="1"/>
  <c r="R36" i="1"/>
  <c r="S36" i="1"/>
  <c r="T36" i="1"/>
  <c r="U36" i="1"/>
  <c r="V36" i="1"/>
  <c r="W36" i="1"/>
  <c r="X36" i="1"/>
  <c r="Y36" i="1"/>
  <c r="Z36" i="1"/>
  <c r="AA36" i="1"/>
  <c r="AB36" i="1"/>
  <c r="AC36" i="1"/>
  <c r="AD36" i="1"/>
  <c r="AE36" i="1"/>
  <c r="G36" i="1"/>
  <c r="H36" i="1"/>
  <c r="I36" i="1"/>
  <c r="J36" i="1"/>
  <c r="L37" i="1"/>
  <c r="M37" i="1"/>
  <c r="N37" i="1"/>
  <c r="O37" i="1"/>
  <c r="P37" i="1"/>
  <c r="Q37" i="1"/>
  <c r="R37" i="1"/>
  <c r="S37" i="1"/>
  <c r="T37" i="1"/>
  <c r="U37" i="1"/>
  <c r="V37" i="1"/>
  <c r="W37" i="1"/>
  <c r="X37" i="1"/>
  <c r="Y37" i="1"/>
  <c r="Z37" i="1"/>
  <c r="AA37" i="1"/>
  <c r="AB37" i="1"/>
  <c r="AC37" i="1"/>
  <c r="AD37" i="1"/>
  <c r="AE37" i="1"/>
  <c r="G37" i="1"/>
  <c r="H37" i="1"/>
  <c r="I37" i="1"/>
  <c r="J37" i="1"/>
  <c r="L38" i="1"/>
  <c r="M38" i="1"/>
  <c r="N38" i="1"/>
  <c r="O38" i="1"/>
  <c r="P38" i="1"/>
  <c r="Q38" i="1"/>
  <c r="R38" i="1"/>
  <c r="S38" i="1"/>
  <c r="T38" i="1"/>
  <c r="U38" i="1"/>
  <c r="V38" i="1"/>
  <c r="W38" i="1"/>
  <c r="X38" i="1"/>
  <c r="Y38" i="1"/>
  <c r="Z38" i="1"/>
  <c r="AA38" i="1"/>
  <c r="AB38" i="1"/>
  <c r="AC38" i="1"/>
  <c r="AD38" i="1"/>
  <c r="AE38" i="1"/>
  <c r="G38" i="1"/>
  <c r="H38" i="1"/>
  <c r="I38" i="1"/>
  <c r="J38" i="1"/>
  <c r="L39" i="1"/>
  <c r="M39" i="1"/>
  <c r="N39" i="1"/>
  <c r="O39" i="1"/>
  <c r="P39" i="1"/>
  <c r="Q39" i="1"/>
  <c r="R39" i="1"/>
  <c r="S39" i="1"/>
  <c r="T39" i="1"/>
  <c r="U39" i="1"/>
  <c r="V39" i="1"/>
  <c r="W39" i="1"/>
  <c r="X39" i="1"/>
  <c r="Y39" i="1"/>
  <c r="Z39" i="1"/>
  <c r="AA39" i="1"/>
  <c r="AB39" i="1"/>
  <c r="AC39" i="1"/>
  <c r="AD39" i="1"/>
  <c r="AE39" i="1"/>
  <c r="G39" i="1"/>
  <c r="H39" i="1"/>
  <c r="I39" i="1"/>
  <c r="J39" i="1"/>
  <c r="L40" i="1"/>
  <c r="M40" i="1"/>
  <c r="N40" i="1"/>
  <c r="O40" i="1"/>
  <c r="P40" i="1"/>
  <c r="Q40" i="1"/>
  <c r="R40" i="1"/>
  <c r="S40" i="1"/>
  <c r="T40" i="1"/>
  <c r="U40" i="1"/>
  <c r="V40" i="1"/>
  <c r="W40" i="1"/>
  <c r="X40" i="1"/>
  <c r="Y40" i="1"/>
  <c r="Z40" i="1"/>
  <c r="AA40" i="1"/>
  <c r="AB40" i="1"/>
  <c r="AC40" i="1"/>
  <c r="AD40" i="1"/>
  <c r="AE40" i="1"/>
  <c r="G40" i="1"/>
  <c r="H40" i="1"/>
  <c r="I40" i="1"/>
  <c r="J40" i="1"/>
  <c r="L41" i="1"/>
  <c r="M41" i="1"/>
  <c r="N41" i="1"/>
  <c r="O41" i="1"/>
  <c r="P41" i="1"/>
  <c r="Q41" i="1"/>
  <c r="R41" i="1"/>
  <c r="S41" i="1"/>
  <c r="T41" i="1"/>
  <c r="U41" i="1"/>
  <c r="V41" i="1"/>
  <c r="W41" i="1"/>
  <c r="X41" i="1"/>
  <c r="Y41" i="1"/>
  <c r="Z41" i="1"/>
  <c r="AA41" i="1"/>
  <c r="AB41" i="1"/>
  <c r="AC41" i="1"/>
  <c r="AD41" i="1"/>
  <c r="AE41" i="1"/>
  <c r="G41" i="1"/>
  <c r="H41" i="1"/>
  <c r="I41" i="1"/>
  <c r="J41" i="1"/>
  <c r="L42" i="1"/>
  <c r="M42" i="1"/>
  <c r="N42" i="1"/>
  <c r="O42" i="1"/>
  <c r="P42" i="1"/>
  <c r="Q42" i="1"/>
  <c r="R42" i="1"/>
  <c r="S42" i="1"/>
  <c r="T42" i="1"/>
  <c r="U42" i="1"/>
  <c r="V42" i="1"/>
  <c r="W42" i="1"/>
  <c r="X42" i="1"/>
  <c r="Y42" i="1"/>
  <c r="Z42" i="1"/>
  <c r="AA42" i="1"/>
  <c r="AB42" i="1"/>
  <c r="AC42" i="1"/>
  <c r="AD42" i="1"/>
  <c r="AE42" i="1"/>
  <c r="G42" i="1"/>
  <c r="H42" i="1"/>
  <c r="I42" i="1"/>
  <c r="J42" i="1"/>
  <c r="L43" i="1"/>
  <c r="M43" i="1"/>
  <c r="N43" i="1"/>
  <c r="O43" i="1"/>
  <c r="P43" i="1"/>
  <c r="Q43" i="1"/>
  <c r="R43" i="1"/>
  <c r="S43" i="1"/>
  <c r="T43" i="1"/>
  <c r="U43" i="1"/>
  <c r="V43" i="1"/>
  <c r="W43" i="1"/>
  <c r="X43" i="1"/>
  <c r="Y43" i="1"/>
  <c r="Z43" i="1"/>
  <c r="AA43" i="1"/>
  <c r="AB43" i="1"/>
  <c r="AC43" i="1"/>
  <c r="AD43" i="1"/>
  <c r="AE43" i="1"/>
  <c r="G43" i="1"/>
  <c r="H43" i="1"/>
  <c r="I43" i="1"/>
  <c r="J43" i="1"/>
  <c r="L44" i="1"/>
  <c r="M44" i="1"/>
  <c r="N44" i="1"/>
  <c r="O44" i="1"/>
  <c r="P44" i="1"/>
  <c r="Q44" i="1"/>
  <c r="R44" i="1"/>
  <c r="S44" i="1"/>
  <c r="T44" i="1"/>
  <c r="U44" i="1"/>
  <c r="V44" i="1"/>
  <c r="W44" i="1"/>
  <c r="X44" i="1"/>
  <c r="Y44" i="1"/>
  <c r="Z44" i="1"/>
  <c r="AA44" i="1"/>
  <c r="AB44" i="1"/>
  <c r="AC44" i="1"/>
  <c r="AD44" i="1"/>
  <c r="AE44" i="1"/>
  <c r="G44" i="1"/>
  <c r="H44" i="1"/>
  <c r="I44" i="1"/>
  <c r="J44" i="1"/>
  <c r="L45" i="1"/>
  <c r="M45" i="1"/>
  <c r="N45" i="1"/>
  <c r="O45" i="1"/>
  <c r="P45" i="1"/>
  <c r="Q45" i="1"/>
  <c r="R45" i="1"/>
  <c r="S45" i="1"/>
  <c r="T45" i="1"/>
  <c r="U45" i="1"/>
  <c r="V45" i="1"/>
  <c r="W45" i="1"/>
  <c r="X45" i="1"/>
  <c r="Y45" i="1"/>
  <c r="Z45" i="1"/>
  <c r="AA45" i="1"/>
  <c r="AB45" i="1"/>
  <c r="AC45" i="1"/>
  <c r="AD45" i="1"/>
  <c r="AE45" i="1"/>
  <c r="G45" i="1"/>
  <c r="H45" i="1"/>
  <c r="I45" i="1"/>
  <c r="J45" i="1"/>
  <c r="L46" i="1"/>
  <c r="M46" i="1"/>
  <c r="N46" i="1"/>
  <c r="O46" i="1"/>
  <c r="P46" i="1"/>
  <c r="Q46" i="1"/>
  <c r="R46" i="1"/>
  <c r="S46" i="1"/>
  <c r="T46" i="1"/>
  <c r="U46" i="1"/>
  <c r="V46" i="1"/>
  <c r="W46" i="1"/>
  <c r="X46" i="1"/>
  <c r="Y46" i="1"/>
  <c r="Z46" i="1"/>
  <c r="AA46" i="1"/>
  <c r="AB46" i="1"/>
  <c r="AC46" i="1"/>
  <c r="AD46" i="1"/>
  <c r="AE46" i="1"/>
  <c r="G46" i="1"/>
  <c r="H46" i="1"/>
  <c r="I46" i="1"/>
  <c r="J46" i="1"/>
  <c r="L47" i="1"/>
  <c r="M47" i="1"/>
  <c r="N47" i="1"/>
  <c r="O47" i="1"/>
  <c r="P47" i="1"/>
  <c r="Q47" i="1"/>
  <c r="R47" i="1"/>
  <c r="S47" i="1"/>
  <c r="T47" i="1"/>
  <c r="U47" i="1"/>
  <c r="V47" i="1"/>
  <c r="W47" i="1"/>
  <c r="X47" i="1"/>
  <c r="Y47" i="1"/>
  <c r="Z47" i="1"/>
  <c r="AA47" i="1"/>
  <c r="AB47" i="1"/>
  <c r="AC47" i="1"/>
  <c r="AD47" i="1"/>
  <c r="AE47" i="1"/>
  <c r="G47" i="1"/>
  <c r="H47" i="1"/>
  <c r="I47" i="1"/>
  <c r="J47" i="1"/>
  <c r="L48" i="1"/>
  <c r="M48" i="1"/>
  <c r="N48" i="1"/>
  <c r="O48" i="1"/>
  <c r="P48" i="1"/>
  <c r="Q48" i="1"/>
  <c r="R48" i="1"/>
  <c r="S48" i="1"/>
  <c r="T48" i="1"/>
  <c r="U48" i="1"/>
  <c r="V48" i="1"/>
  <c r="W48" i="1"/>
  <c r="X48" i="1"/>
  <c r="Y48" i="1"/>
  <c r="Z48" i="1"/>
  <c r="AA48" i="1"/>
  <c r="AB48" i="1"/>
  <c r="AC48" i="1"/>
  <c r="AD48" i="1"/>
  <c r="AE48" i="1"/>
  <c r="G48" i="1"/>
  <c r="H48" i="1"/>
  <c r="I48" i="1"/>
  <c r="J48" i="1"/>
  <c r="L49" i="1"/>
  <c r="M49" i="1"/>
  <c r="N49" i="1"/>
  <c r="O49" i="1"/>
  <c r="P49" i="1"/>
  <c r="Q49" i="1"/>
  <c r="R49" i="1"/>
  <c r="S49" i="1"/>
  <c r="T49" i="1"/>
  <c r="U49" i="1"/>
  <c r="V49" i="1"/>
  <c r="W49" i="1"/>
  <c r="X49" i="1"/>
  <c r="Y49" i="1"/>
  <c r="Z49" i="1"/>
  <c r="AA49" i="1"/>
  <c r="AB49" i="1"/>
  <c r="AC49" i="1"/>
  <c r="AD49" i="1"/>
  <c r="AE49" i="1"/>
  <c r="G49" i="1"/>
  <c r="H49" i="1"/>
  <c r="I49" i="1"/>
  <c r="J49" i="1"/>
  <c r="L50" i="1"/>
  <c r="M50" i="1"/>
  <c r="N50" i="1"/>
  <c r="O50" i="1"/>
  <c r="P50" i="1"/>
  <c r="Q50" i="1"/>
  <c r="R50" i="1"/>
  <c r="S50" i="1"/>
  <c r="T50" i="1"/>
  <c r="U50" i="1"/>
  <c r="V50" i="1"/>
  <c r="W50" i="1"/>
  <c r="X50" i="1"/>
  <c r="Y50" i="1"/>
  <c r="Z50" i="1"/>
  <c r="AA50" i="1"/>
  <c r="AB50" i="1"/>
  <c r="AC50" i="1"/>
  <c r="AD50" i="1"/>
  <c r="AE50" i="1"/>
  <c r="G50" i="1"/>
  <c r="H50" i="1"/>
  <c r="I50" i="1"/>
  <c r="J50" i="1"/>
  <c r="L51" i="1"/>
  <c r="M51" i="1"/>
  <c r="N51" i="1"/>
  <c r="O51" i="1"/>
  <c r="P51" i="1"/>
  <c r="Q51" i="1"/>
  <c r="R51" i="1"/>
  <c r="S51" i="1"/>
  <c r="T51" i="1"/>
  <c r="U51" i="1"/>
  <c r="V51" i="1"/>
  <c r="W51" i="1"/>
  <c r="X51" i="1"/>
  <c r="Y51" i="1"/>
  <c r="Z51" i="1"/>
  <c r="AA51" i="1"/>
  <c r="AB51" i="1"/>
  <c r="AC51" i="1"/>
  <c r="AD51" i="1"/>
  <c r="AE51" i="1"/>
  <c r="G51" i="1"/>
  <c r="H51" i="1"/>
  <c r="I51" i="1"/>
  <c r="J51" i="1"/>
  <c r="L52" i="1"/>
  <c r="M52" i="1"/>
  <c r="N52" i="1"/>
  <c r="O52" i="1"/>
  <c r="P52" i="1"/>
  <c r="Q52" i="1"/>
  <c r="R52" i="1"/>
  <c r="S52" i="1"/>
  <c r="T52" i="1"/>
  <c r="U52" i="1"/>
  <c r="V52" i="1"/>
  <c r="W52" i="1"/>
  <c r="X52" i="1"/>
  <c r="Y52" i="1"/>
  <c r="Z52" i="1"/>
  <c r="AA52" i="1"/>
  <c r="AB52" i="1"/>
  <c r="AC52" i="1"/>
  <c r="AD52" i="1"/>
  <c r="AE52" i="1"/>
  <c r="G52" i="1"/>
  <c r="H52" i="1"/>
  <c r="I52" i="1"/>
  <c r="J52" i="1"/>
  <c r="L53" i="1"/>
  <c r="M53" i="1"/>
  <c r="N53" i="1"/>
  <c r="O53" i="1"/>
  <c r="P53" i="1"/>
  <c r="Q53" i="1"/>
  <c r="R53" i="1"/>
  <c r="S53" i="1"/>
  <c r="T53" i="1"/>
  <c r="U53" i="1"/>
  <c r="V53" i="1"/>
  <c r="W53" i="1"/>
  <c r="X53" i="1"/>
  <c r="Y53" i="1"/>
  <c r="Z53" i="1"/>
  <c r="AA53" i="1"/>
  <c r="AB53" i="1"/>
  <c r="AC53" i="1"/>
  <c r="AD53" i="1"/>
  <c r="AE53" i="1"/>
  <c r="G53" i="1"/>
  <c r="H53" i="1"/>
  <c r="I53" i="1"/>
  <c r="J53" i="1"/>
  <c r="L54" i="1"/>
  <c r="M54" i="1"/>
  <c r="N54" i="1"/>
  <c r="O54" i="1"/>
  <c r="P54" i="1"/>
  <c r="Q54" i="1"/>
  <c r="R54" i="1"/>
  <c r="S54" i="1"/>
  <c r="T54" i="1"/>
  <c r="U54" i="1"/>
  <c r="V54" i="1"/>
  <c r="W54" i="1"/>
  <c r="X54" i="1"/>
  <c r="Y54" i="1"/>
  <c r="Z54" i="1"/>
  <c r="AA54" i="1"/>
  <c r="AB54" i="1"/>
  <c r="AC54" i="1"/>
  <c r="AD54" i="1"/>
  <c r="AE54" i="1"/>
  <c r="G54" i="1"/>
  <c r="H54" i="1"/>
  <c r="I54" i="1"/>
  <c r="J54" i="1"/>
  <c r="L55" i="1"/>
  <c r="M55" i="1"/>
  <c r="N55" i="1"/>
  <c r="O55" i="1"/>
  <c r="P55" i="1"/>
  <c r="Q55" i="1"/>
  <c r="R55" i="1"/>
  <c r="S55" i="1"/>
  <c r="T55" i="1"/>
  <c r="U55" i="1"/>
  <c r="V55" i="1"/>
  <c r="W55" i="1"/>
  <c r="X55" i="1"/>
  <c r="Y55" i="1"/>
  <c r="Z55" i="1"/>
  <c r="AA55" i="1"/>
  <c r="AB55" i="1"/>
  <c r="AC55" i="1"/>
  <c r="AD55" i="1"/>
  <c r="AE55" i="1"/>
  <c r="G55" i="1"/>
  <c r="H55" i="1"/>
  <c r="I55" i="1"/>
  <c r="J55" i="1"/>
  <c r="L56" i="1"/>
  <c r="M56" i="1"/>
  <c r="N56" i="1"/>
  <c r="O56" i="1"/>
  <c r="P56" i="1"/>
  <c r="Q56" i="1"/>
  <c r="R56" i="1"/>
  <c r="S56" i="1"/>
  <c r="T56" i="1"/>
  <c r="U56" i="1"/>
  <c r="V56" i="1"/>
  <c r="W56" i="1"/>
  <c r="X56" i="1"/>
  <c r="Y56" i="1"/>
  <c r="Z56" i="1"/>
  <c r="AA56" i="1"/>
  <c r="AB56" i="1"/>
  <c r="AC56" i="1"/>
  <c r="AD56" i="1"/>
  <c r="AE56" i="1"/>
  <c r="G56" i="1"/>
  <c r="H56" i="1"/>
  <c r="I56" i="1"/>
  <c r="J56" i="1"/>
  <c r="L57" i="1"/>
  <c r="M57" i="1"/>
  <c r="N57" i="1"/>
  <c r="O57" i="1"/>
  <c r="P57" i="1"/>
  <c r="Q57" i="1"/>
  <c r="R57" i="1"/>
  <c r="S57" i="1"/>
  <c r="T57" i="1"/>
  <c r="U57" i="1"/>
  <c r="V57" i="1"/>
  <c r="W57" i="1"/>
  <c r="X57" i="1"/>
  <c r="Y57" i="1"/>
  <c r="Z57" i="1"/>
  <c r="AA57" i="1"/>
  <c r="AB57" i="1"/>
  <c r="AC57" i="1"/>
  <c r="AD57" i="1"/>
  <c r="AE57" i="1"/>
  <c r="G57" i="1"/>
  <c r="H57" i="1"/>
  <c r="I57" i="1"/>
  <c r="J57" i="1"/>
  <c r="L58" i="1"/>
  <c r="M58" i="1"/>
  <c r="N58" i="1"/>
  <c r="O58" i="1"/>
  <c r="P58" i="1"/>
  <c r="Q58" i="1"/>
  <c r="R58" i="1"/>
  <c r="S58" i="1"/>
  <c r="T58" i="1"/>
  <c r="U58" i="1"/>
  <c r="V58" i="1"/>
  <c r="W58" i="1"/>
  <c r="X58" i="1"/>
  <c r="Y58" i="1"/>
  <c r="Z58" i="1"/>
  <c r="AA58" i="1"/>
  <c r="AB58" i="1"/>
  <c r="AC58" i="1"/>
  <c r="AD58" i="1"/>
  <c r="AE58" i="1"/>
  <c r="G58" i="1"/>
  <c r="H58" i="1"/>
  <c r="I58" i="1"/>
  <c r="J58" i="1"/>
  <c r="L59" i="1"/>
  <c r="M59" i="1"/>
  <c r="N59" i="1"/>
  <c r="O59" i="1"/>
  <c r="P59" i="1"/>
  <c r="Q59" i="1"/>
  <c r="R59" i="1"/>
  <c r="S59" i="1"/>
  <c r="T59" i="1"/>
  <c r="U59" i="1"/>
  <c r="V59" i="1"/>
  <c r="W59" i="1"/>
  <c r="X59" i="1"/>
  <c r="Y59" i="1"/>
  <c r="Z59" i="1"/>
  <c r="AA59" i="1"/>
  <c r="AB59" i="1"/>
  <c r="AC59" i="1"/>
  <c r="AD59" i="1"/>
  <c r="AE59" i="1"/>
  <c r="G59" i="1"/>
  <c r="H59" i="1"/>
  <c r="I59" i="1"/>
  <c r="J59" i="1"/>
  <c r="L60" i="1"/>
  <c r="M60" i="1"/>
  <c r="N60" i="1"/>
  <c r="O60" i="1"/>
  <c r="P60" i="1"/>
  <c r="Q60" i="1"/>
  <c r="R60" i="1"/>
  <c r="S60" i="1"/>
  <c r="T60" i="1"/>
  <c r="U60" i="1"/>
  <c r="V60" i="1"/>
  <c r="W60" i="1"/>
  <c r="X60" i="1"/>
  <c r="Y60" i="1"/>
  <c r="Z60" i="1"/>
  <c r="AA60" i="1"/>
  <c r="AB60" i="1"/>
  <c r="AC60" i="1"/>
  <c r="AD60" i="1"/>
  <c r="AE60" i="1"/>
  <c r="G60" i="1"/>
  <c r="H60" i="1"/>
  <c r="I60" i="1"/>
  <c r="J60" i="1"/>
  <c r="L61" i="1"/>
  <c r="M61" i="1"/>
  <c r="N61" i="1"/>
  <c r="O61" i="1"/>
  <c r="P61" i="1"/>
  <c r="Q61" i="1"/>
  <c r="R61" i="1"/>
  <c r="S61" i="1"/>
  <c r="T61" i="1"/>
  <c r="U61" i="1"/>
  <c r="V61" i="1"/>
  <c r="W61" i="1"/>
  <c r="X61" i="1"/>
  <c r="Y61" i="1"/>
  <c r="Z61" i="1"/>
  <c r="AA61" i="1"/>
  <c r="AB61" i="1"/>
  <c r="AC61" i="1"/>
  <c r="AD61" i="1"/>
  <c r="AE61" i="1"/>
  <c r="G61" i="1"/>
  <c r="H61" i="1"/>
  <c r="I61" i="1"/>
  <c r="J61" i="1"/>
  <c r="L62" i="1"/>
  <c r="M62" i="1"/>
  <c r="N62" i="1"/>
  <c r="O62" i="1"/>
  <c r="P62" i="1"/>
  <c r="Q62" i="1"/>
  <c r="R62" i="1"/>
  <c r="S62" i="1"/>
  <c r="T62" i="1"/>
  <c r="U62" i="1"/>
  <c r="V62" i="1"/>
  <c r="W62" i="1"/>
  <c r="X62" i="1"/>
  <c r="Y62" i="1"/>
  <c r="Z62" i="1"/>
  <c r="AA62" i="1"/>
  <c r="AB62" i="1"/>
  <c r="AC62" i="1"/>
  <c r="AD62" i="1"/>
  <c r="AE62" i="1"/>
  <c r="G62" i="1"/>
  <c r="H62" i="1"/>
  <c r="I62" i="1"/>
  <c r="J62" i="1"/>
  <c r="L63" i="1"/>
  <c r="M63" i="1"/>
  <c r="N63" i="1"/>
  <c r="O63" i="1"/>
  <c r="P63" i="1"/>
  <c r="Q63" i="1"/>
  <c r="R63" i="1"/>
  <c r="S63" i="1"/>
  <c r="T63" i="1"/>
  <c r="U63" i="1"/>
  <c r="V63" i="1"/>
  <c r="W63" i="1"/>
  <c r="X63" i="1"/>
  <c r="Y63" i="1"/>
  <c r="Z63" i="1"/>
  <c r="AA63" i="1"/>
  <c r="AB63" i="1"/>
  <c r="AC63" i="1"/>
  <c r="AD63" i="1"/>
  <c r="AE63" i="1"/>
  <c r="G63" i="1"/>
  <c r="H63" i="1"/>
  <c r="I63" i="1"/>
  <c r="J63" i="1"/>
  <c r="L64" i="1"/>
  <c r="M64" i="1"/>
  <c r="N64" i="1"/>
  <c r="O64" i="1"/>
  <c r="P64" i="1"/>
  <c r="Q64" i="1"/>
  <c r="R64" i="1"/>
  <c r="S64" i="1"/>
  <c r="T64" i="1"/>
  <c r="U64" i="1"/>
  <c r="V64" i="1"/>
  <c r="W64" i="1"/>
  <c r="X64" i="1"/>
  <c r="Y64" i="1"/>
  <c r="Z64" i="1"/>
  <c r="AA64" i="1"/>
  <c r="AB64" i="1"/>
  <c r="AC64" i="1"/>
  <c r="AD64" i="1"/>
  <c r="AE64" i="1"/>
  <c r="G64" i="1"/>
  <c r="H64" i="1"/>
  <c r="I64" i="1"/>
  <c r="J64" i="1"/>
  <c r="L65" i="1"/>
  <c r="M65" i="1"/>
  <c r="N65" i="1"/>
  <c r="O65" i="1"/>
  <c r="P65" i="1"/>
  <c r="Q65" i="1"/>
  <c r="R65" i="1"/>
  <c r="S65" i="1"/>
  <c r="T65" i="1"/>
  <c r="U65" i="1"/>
  <c r="V65" i="1"/>
  <c r="W65" i="1"/>
  <c r="X65" i="1"/>
  <c r="Y65" i="1"/>
  <c r="Z65" i="1"/>
  <c r="AA65" i="1"/>
  <c r="AB65" i="1"/>
  <c r="AC65" i="1"/>
  <c r="AD65" i="1"/>
  <c r="AE65" i="1"/>
  <c r="G65" i="1"/>
  <c r="H65" i="1"/>
  <c r="I65" i="1"/>
  <c r="J65" i="1"/>
  <c r="L66" i="1"/>
  <c r="M66" i="1"/>
  <c r="N66" i="1"/>
  <c r="O66" i="1"/>
  <c r="P66" i="1"/>
  <c r="Q66" i="1"/>
  <c r="R66" i="1"/>
  <c r="S66" i="1"/>
  <c r="T66" i="1"/>
  <c r="U66" i="1"/>
  <c r="V66" i="1"/>
  <c r="W66" i="1"/>
  <c r="X66" i="1"/>
  <c r="Y66" i="1"/>
  <c r="Z66" i="1"/>
  <c r="AA66" i="1"/>
  <c r="AB66" i="1"/>
  <c r="AC66" i="1"/>
  <c r="AD66" i="1"/>
  <c r="AE66" i="1"/>
  <c r="G66" i="1"/>
  <c r="H66" i="1"/>
  <c r="I66" i="1"/>
  <c r="J66" i="1"/>
  <c r="L67" i="1"/>
  <c r="M67" i="1"/>
  <c r="N67" i="1"/>
  <c r="O67" i="1"/>
  <c r="P67" i="1"/>
  <c r="Q67" i="1"/>
  <c r="R67" i="1"/>
  <c r="S67" i="1"/>
  <c r="T67" i="1"/>
  <c r="U67" i="1"/>
  <c r="V67" i="1"/>
  <c r="W67" i="1"/>
  <c r="X67" i="1"/>
  <c r="Y67" i="1"/>
  <c r="Z67" i="1"/>
  <c r="AA67" i="1"/>
  <c r="AB67" i="1"/>
  <c r="AC67" i="1"/>
  <c r="AD67" i="1"/>
  <c r="AE67" i="1"/>
  <c r="G67" i="1"/>
  <c r="H67" i="1"/>
  <c r="I67" i="1"/>
  <c r="J67" i="1"/>
  <c r="L68" i="1"/>
  <c r="M68" i="1"/>
  <c r="N68" i="1"/>
  <c r="O68" i="1"/>
  <c r="P68" i="1"/>
  <c r="Q68" i="1"/>
  <c r="R68" i="1"/>
  <c r="S68" i="1"/>
  <c r="T68" i="1"/>
  <c r="U68" i="1"/>
  <c r="V68" i="1"/>
  <c r="W68" i="1"/>
  <c r="X68" i="1"/>
  <c r="Y68" i="1"/>
  <c r="Z68" i="1"/>
  <c r="AA68" i="1"/>
  <c r="AB68" i="1"/>
  <c r="AC68" i="1"/>
  <c r="AD68" i="1"/>
  <c r="AE68" i="1"/>
  <c r="G68" i="1"/>
  <c r="H68" i="1"/>
  <c r="I68" i="1"/>
  <c r="J68" i="1"/>
  <c r="L69" i="1"/>
  <c r="M69" i="1"/>
  <c r="N69" i="1"/>
  <c r="O69" i="1"/>
  <c r="P69" i="1"/>
  <c r="Q69" i="1"/>
  <c r="R69" i="1"/>
  <c r="S69" i="1"/>
  <c r="T69" i="1"/>
  <c r="U69" i="1"/>
  <c r="V69" i="1"/>
  <c r="W69" i="1"/>
  <c r="X69" i="1"/>
  <c r="Y69" i="1"/>
  <c r="Z69" i="1"/>
  <c r="AA69" i="1"/>
  <c r="AB69" i="1"/>
  <c r="AC69" i="1"/>
  <c r="AD69" i="1"/>
  <c r="AE69" i="1"/>
  <c r="G69" i="1"/>
  <c r="H69" i="1"/>
  <c r="I69" i="1"/>
  <c r="J69" i="1"/>
  <c r="L70" i="1"/>
  <c r="M70" i="1"/>
  <c r="N70" i="1"/>
  <c r="O70" i="1"/>
  <c r="P70" i="1"/>
  <c r="Q70" i="1"/>
  <c r="R70" i="1"/>
  <c r="S70" i="1"/>
  <c r="T70" i="1"/>
  <c r="U70" i="1"/>
  <c r="V70" i="1"/>
  <c r="W70" i="1"/>
  <c r="X70" i="1"/>
  <c r="Y70" i="1"/>
  <c r="Z70" i="1"/>
  <c r="AA70" i="1"/>
  <c r="AB70" i="1"/>
  <c r="AC70" i="1"/>
  <c r="AD70" i="1"/>
  <c r="AE70" i="1"/>
  <c r="G70" i="1"/>
  <c r="H70" i="1"/>
  <c r="I70" i="1"/>
  <c r="J70" i="1"/>
  <c r="L71" i="1"/>
  <c r="M71" i="1"/>
  <c r="N71" i="1"/>
  <c r="O71" i="1"/>
  <c r="P71" i="1"/>
  <c r="Q71" i="1"/>
  <c r="R71" i="1"/>
  <c r="S71" i="1"/>
  <c r="T71" i="1"/>
  <c r="U71" i="1"/>
  <c r="V71" i="1"/>
  <c r="W71" i="1"/>
  <c r="X71" i="1"/>
  <c r="Y71" i="1"/>
  <c r="Z71" i="1"/>
  <c r="AA71" i="1"/>
  <c r="AB71" i="1"/>
  <c r="AC71" i="1"/>
  <c r="AD71" i="1"/>
  <c r="AE71" i="1"/>
  <c r="G71" i="1"/>
  <c r="H71" i="1"/>
  <c r="I71" i="1"/>
  <c r="J71" i="1"/>
  <c r="L72" i="1"/>
  <c r="M72" i="1"/>
  <c r="N72" i="1"/>
  <c r="O72" i="1"/>
  <c r="P72" i="1"/>
  <c r="Q72" i="1"/>
  <c r="R72" i="1"/>
  <c r="S72" i="1"/>
  <c r="T72" i="1"/>
  <c r="U72" i="1"/>
  <c r="V72" i="1"/>
  <c r="W72" i="1"/>
  <c r="X72" i="1"/>
  <c r="Y72" i="1"/>
  <c r="Z72" i="1"/>
  <c r="AA72" i="1"/>
  <c r="AB72" i="1"/>
  <c r="AC72" i="1"/>
  <c r="AD72" i="1"/>
  <c r="AE72" i="1"/>
  <c r="G72" i="1"/>
  <c r="H72" i="1"/>
  <c r="I72" i="1"/>
  <c r="J72" i="1"/>
  <c r="L73" i="1"/>
  <c r="M73" i="1"/>
  <c r="N73" i="1"/>
  <c r="O73" i="1"/>
  <c r="P73" i="1"/>
  <c r="Q73" i="1"/>
  <c r="R73" i="1"/>
  <c r="S73" i="1"/>
  <c r="T73" i="1"/>
  <c r="U73" i="1"/>
  <c r="V73" i="1"/>
  <c r="W73" i="1"/>
  <c r="X73" i="1"/>
  <c r="Y73" i="1"/>
  <c r="Z73" i="1"/>
  <c r="AA73" i="1"/>
  <c r="AB73" i="1"/>
  <c r="AC73" i="1"/>
  <c r="AD73" i="1"/>
  <c r="AE73" i="1"/>
  <c r="G73" i="1"/>
  <c r="H73" i="1"/>
  <c r="I73" i="1"/>
  <c r="J73" i="1"/>
  <c r="L74" i="1"/>
  <c r="M74" i="1"/>
  <c r="N74" i="1"/>
  <c r="O74" i="1"/>
  <c r="P74" i="1"/>
  <c r="Q74" i="1"/>
  <c r="R74" i="1"/>
  <c r="S74" i="1"/>
  <c r="T74" i="1"/>
  <c r="U74" i="1"/>
  <c r="V74" i="1"/>
  <c r="W74" i="1"/>
  <c r="X74" i="1"/>
  <c r="Y74" i="1"/>
  <c r="Z74" i="1"/>
  <c r="AA74" i="1"/>
  <c r="AB74" i="1"/>
  <c r="AC74" i="1"/>
  <c r="AD74" i="1"/>
  <c r="AE74" i="1"/>
  <c r="G74" i="1"/>
  <c r="H74" i="1"/>
  <c r="I74" i="1"/>
  <c r="J74" i="1"/>
  <c r="L75" i="1"/>
  <c r="M75" i="1"/>
  <c r="N75" i="1"/>
  <c r="O75" i="1"/>
  <c r="P75" i="1"/>
  <c r="Q75" i="1"/>
  <c r="R75" i="1"/>
  <c r="S75" i="1"/>
  <c r="T75" i="1"/>
  <c r="U75" i="1"/>
  <c r="V75" i="1"/>
  <c r="W75" i="1"/>
  <c r="X75" i="1"/>
  <c r="Y75" i="1"/>
  <c r="Z75" i="1"/>
  <c r="AA75" i="1"/>
  <c r="AB75" i="1"/>
  <c r="AC75" i="1"/>
  <c r="AD75" i="1"/>
  <c r="AE75" i="1"/>
  <c r="G75" i="1"/>
  <c r="H75" i="1"/>
  <c r="I75" i="1"/>
  <c r="J75" i="1"/>
  <c r="L76" i="1"/>
  <c r="M76" i="1"/>
  <c r="N76" i="1"/>
  <c r="O76" i="1"/>
  <c r="P76" i="1"/>
  <c r="Q76" i="1"/>
  <c r="R76" i="1"/>
  <c r="S76" i="1"/>
  <c r="T76" i="1"/>
  <c r="U76" i="1"/>
  <c r="V76" i="1"/>
  <c r="W76" i="1"/>
  <c r="X76" i="1"/>
  <c r="Y76" i="1"/>
  <c r="Z76" i="1"/>
  <c r="AA76" i="1"/>
  <c r="AB76" i="1"/>
  <c r="AC76" i="1"/>
  <c r="AD76" i="1"/>
  <c r="AE76" i="1"/>
  <c r="G76" i="1"/>
  <c r="H76" i="1"/>
  <c r="I76" i="1"/>
  <c r="J76" i="1"/>
  <c r="L77" i="1"/>
  <c r="M77" i="1"/>
  <c r="N77" i="1"/>
  <c r="O77" i="1"/>
  <c r="P77" i="1"/>
  <c r="Q77" i="1"/>
  <c r="R77" i="1"/>
  <c r="S77" i="1"/>
  <c r="T77" i="1"/>
  <c r="U77" i="1"/>
  <c r="V77" i="1"/>
  <c r="W77" i="1"/>
  <c r="X77" i="1"/>
  <c r="Y77" i="1"/>
  <c r="Z77" i="1"/>
  <c r="AA77" i="1"/>
  <c r="AB77" i="1"/>
  <c r="AC77" i="1"/>
  <c r="AD77" i="1"/>
  <c r="AE77" i="1"/>
  <c r="G77" i="1"/>
  <c r="H77" i="1"/>
  <c r="I77" i="1"/>
  <c r="J77" i="1"/>
  <c r="L78" i="1"/>
  <c r="M78" i="1"/>
  <c r="N78" i="1"/>
  <c r="O78" i="1"/>
  <c r="P78" i="1"/>
  <c r="Q78" i="1"/>
  <c r="R78" i="1"/>
  <c r="S78" i="1"/>
  <c r="T78" i="1"/>
  <c r="U78" i="1"/>
  <c r="V78" i="1"/>
  <c r="W78" i="1"/>
  <c r="X78" i="1"/>
  <c r="Y78" i="1"/>
  <c r="Z78" i="1"/>
  <c r="AA78" i="1"/>
  <c r="AB78" i="1"/>
  <c r="AC78" i="1"/>
  <c r="AD78" i="1"/>
  <c r="AE78" i="1"/>
  <c r="G78" i="1"/>
  <c r="H78" i="1"/>
  <c r="I78" i="1"/>
  <c r="J78" i="1"/>
  <c r="L79" i="1"/>
  <c r="M79" i="1"/>
  <c r="N79" i="1"/>
  <c r="O79" i="1"/>
  <c r="P79" i="1"/>
  <c r="Q79" i="1"/>
  <c r="R79" i="1"/>
  <c r="S79" i="1"/>
  <c r="T79" i="1"/>
  <c r="U79" i="1"/>
  <c r="V79" i="1"/>
  <c r="W79" i="1"/>
  <c r="X79" i="1"/>
  <c r="Y79" i="1"/>
  <c r="Z79" i="1"/>
  <c r="AA79" i="1"/>
  <c r="AB79" i="1"/>
  <c r="AC79" i="1"/>
  <c r="AD79" i="1"/>
  <c r="AE79" i="1"/>
  <c r="G79" i="1"/>
  <c r="H79" i="1"/>
  <c r="I79" i="1"/>
  <c r="J79" i="1"/>
  <c r="L80" i="1"/>
  <c r="M80" i="1"/>
  <c r="N80" i="1"/>
  <c r="O80" i="1"/>
  <c r="P80" i="1"/>
  <c r="Q80" i="1"/>
  <c r="R80" i="1"/>
  <c r="S80" i="1"/>
  <c r="T80" i="1"/>
  <c r="U80" i="1"/>
  <c r="V80" i="1"/>
  <c r="W80" i="1"/>
  <c r="X80" i="1"/>
  <c r="Y80" i="1"/>
  <c r="Z80" i="1"/>
  <c r="AA80" i="1"/>
  <c r="AB80" i="1"/>
  <c r="AC80" i="1"/>
  <c r="AD80" i="1"/>
  <c r="AE80" i="1"/>
  <c r="G80" i="1"/>
  <c r="H80" i="1"/>
  <c r="I80" i="1"/>
  <c r="J80" i="1"/>
  <c r="L81" i="1"/>
  <c r="M81" i="1"/>
  <c r="N81" i="1"/>
  <c r="O81" i="1"/>
  <c r="P81" i="1"/>
  <c r="Q81" i="1"/>
  <c r="R81" i="1"/>
  <c r="S81" i="1"/>
  <c r="T81" i="1"/>
  <c r="U81" i="1"/>
  <c r="V81" i="1"/>
  <c r="W81" i="1"/>
  <c r="X81" i="1"/>
  <c r="Y81" i="1"/>
  <c r="Z81" i="1"/>
  <c r="AA81" i="1"/>
  <c r="AB81" i="1"/>
  <c r="AC81" i="1"/>
  <c r="AD81" i="1"/>
  <c r="AE81" i="1"/>
  <c r="G81" i="1"/>
  <c r="H81" i="1"/>
  <c r="I81" i="1"/>
  <c r="J81" i="1"/>
  <c r="L82" i="1"/>
  <c r="M82" i="1"/>
  <c r="N82" i="1"/>
  <c r="O82" i="1"/>
  <c r="P82" i="1"/>
  <c r="Q82" i="1"/>
  <c r="R82" i="1"/>
  <c r="S82" i="1"/>
  <c r="T82" i="1"/>
  <c r="U82" i="1"/>
  <c r="V82" i="1"/>
  <c r="W82" i="1"/>
  <c r="X82" i="1"/>
  <c r="Y82" i="1"/>
  <c r="Z82" i="1"/>
  <c r="AA82" i="1"/>
  <c r="AB82" i="1"/>
  <c r="AC82" i="1"/>
  <c r="AD82" i="1"/>
  <c r="AE82" i="1"/>
  <c r="G82" i="1"/>
  <c r="H82" i="1"/>
  <c r="I82" i="1"/>
  <c r="J82" i="1"/>
  <c r="L83" i="1"/>
  <c r="M83" i="1"/>
  <c r="N83" i="1"/>
  <c r="O83" i="1"/>
  <c r="P83" i="1"/>
  <c r="Q83" i="1"/>
  <c r="R83" i="1"/>
  <c r="S83" i="1"/>
  <c r="T83" i="1"/>
  <c r="U83" i="1"/>
  <c r="V83" i="1"/>
  <c r="W83" i="1"/>
  <c r="X83" i="1"/>
  <c r="Y83" i="1"/>
  <c r="Z83" i="1"/>
  <c r="AA83" i="1"/>
  <c r="AB83" i="1"/>
  <c r="AC83" i="1"/>
  <c r="AD83" i="1"/>
  <c r="AE83" i="1"/>
  <c r="G83" i="1"/>
  <c r="H83" i="1"/>
  <c r="I83" i="1"/>
  <c r="J83" i="1"/>
  <c r="L84" i="1"/>
  <c r="M84" i="1"/>
  <c r="N84" i="1"/>
  <c r="O84" i="1"/>
  <c r="P84" i="1"/>
  <c r="Q84" i="1"/>
  <c r="R84" i="1"/>
  <c r="S84" i="1"/>
  <c r="T84" i="1"/>
  <c r="U84" i="1"/>
  <c r="V84" i="1"/>
  <c r="W84" i="1"/>
  <c r="X84" i="1"/>
  <c r="Y84" i="1"/>
  <c r="Z84" i="1"/>
  <c r="AA84" i="1"/>
  <c r="AB84" i="1"/>
  <c r="AC84" i="1"/>
  <c r="AD84" i="1"/>
  <c r="AE84" i="1"/>
  <c r="G84" i="1"/>
  <c r="H84" i="1"/>
  <c r="I84" i="1"/>
  <c r="J84" i="1"/>
  <c r="L85" i="1"/>
  <c r="M85" i="1"/>
  <c r="N85" i="1"/>
  <c r="O85" i="1"/>
  <c r="P85" i="1"/>
  <c r="Q85" i="1"/>
  <c r="R85" i="1"/>
  <c r="S85" i="1"/>
  <c r="T85" i="1"/>
  <c r="U85" i="1"/>
  <c r="V85" i="1"/>
  <c r="W85" i="1"/>
  <c r="X85" i="1"/>
  <c r="Y85" i="1"/>
  <c r="Z85" i="1"/>
  <c r="AA85" i="1"/>
  <c r="AB85" i="1"/>
  <c r="AC85" i="1"/>
  <c r="AD85" i="1"/>
  <c r="AE85" i="1"/>
  <c r="G85" i="1"/>
  <c r="H85" i="1"/>
  <c r="I85" i="1"/>
  <c r="J85" i="1"/>
  <c r="L86" i="1"/>
  <c r="M86" i="1"/>
  <c r="N86" i="1"/>
  <c r="O86" i="1"/>
  <c r="P86" i="1"/>
  <c r="Q86" i="1"/>
  <c r="R86" i="1"/>
  <c r="S86" i="1"/>
  <c r="T86" i="1"/>
  <c r="U86" i="1"/>
  <c r="V86" i="1"/>
  <c r="W86" i="1"/>
  <c r="X86" i="1"/>
  <c r="Y86" i="1"/>
  <c r="Z86" i="1"/>
  <c r="AA86" i="1"/>
  <c r="AB86" i="1"/>
  <c r="AC86" i="1"/>
  <c r="AD86" i="1"/>
  <c r="AE86" i="1"/>
  <c r="G86" i="1"/>
  <c r="H86" i="1"/>
  <c r="I86" i="1"/>
  <c r="J86" i="1"/>
  <c r="L87" i="1"/>
  <c r="M87" i="1"/>
  <c r="N87" i="1"/>
  <c r="O87" i="1"/>
  <c r="P87" i="1"/>
  <c r="Q87" i="1"/>
  <c r="R87" i="1"/>
  <c r="S87" i="1"/>
  <c r="T87" i="1"/>
  <c r="U87" i="1"/>
  <c r="V87" i="1"/>
  <c r="W87" i="1"/>
  <c r="X87" i="1"/>
  <c r="Y87" i="1"/>
  <c r="Z87" i="1"/>
  <c r="AA87" i="1"/>
  <c r="AB87" i="1"/>
  <c r="AC87" i="1"/>
  <c r="AD87" i="1"/>
  <c r="AE87" i="1"/>
  <c r="G87" i="1"/>
  <c r="H87" i="1"/>
  <c r="I87" i="1"/>
  <c r="J87" i="1"/>
  <c r="F8" i="1"/>
  <c r="E8" i="1"/>
  <c r="H30" i="73"/>
  <c r="X9" i="71"/>
  <c r="X10" i="71"/>
  <c r="X11" i="71"/>
  <c r="X12" i="71"/>
  <c r="X13" i="71"/>
  <c r="X14" i="71"/>
  <c r="X15" i="71"/>
  <c r="X16" i="71"/>
  <c r="X17" i="71"/>
  <c r="X18" i="71"/>
  <c r="X19" i="71"/>
  <c r="X20" i="71"/>
  <c r="X21" i="71"/>
  <c r="X22" i="71"/>
  <c r="X23" i="71"/>
  <c r="X24" i="71"/>
  <c r="X25" i="71"/>
  <c r="X26" i="71"/>
  <c r="X27" i="71"/>
  <c r="X28" i="71"/>
  <c r="X29" i="71"/>
  <c r="X30" i="71"/>
  <c r="X31" i="71"/>
  <c r="X32" i="71"/>
  <c r="X33" i="71"/>
  <c r="X34" i="71"/>
  <c r="X35" i="71"/>
  <c r="X36" i="71"/>
  <c r="X37" i="71"/>
  <c r="X38" i="71"/>
  <c r="X39" i="71"/>
  <c r="X40" i="71"/>
  <c r="X41" i="71"/>
  <c r="X42" i="71"/>
  <c r="X43" i="71"/>
  <c r="X44" i="71"/>
  <c r="X45" i="71"/>
  <c r="X46" i="71"/>
  <c r="X47" i="71"/>
  <c r="X48" i="71"/>
  <c r="X49" i="71"/>
  <c r="X50" i="71"/>
  <c r="X51" i="71"/>
  <c r="X52" i="71"/>
  <c r="X53" i="71"/>
  <c r="X54" i="71"/>
  <c r="X55" i="71"/>
  <c r="X56" i="71"/>
  <c r="X57" i="71"/>
  <c r="X58" i="71"/>
  <c r="X59" i="71"/>
  <c r="X60" i="71"/>
  <c r="X61" i="71"/>
  <c r="X62" i="71"/>
  <c r="X63" i="71"/>
  <c r="X64" i="71"/>
  <c r="X65" i="71"/>
  <c r="X66" i="71"/>
  <c r="X67" i="71"/>
  <c r="X68" i="71"/>
  <c r="X69" i="71"/>
  <c r="X70" i="71"/>
  <c r="X71" i="71"/>
  <c r="X72" i="71"/>
  <c r="X73" i="71"/>
  <c r="X74" i="71"/>
  <c r="X75" i="71"/>
  <c r="X76" i="71"/>
  <c r="X77" i="71"/>
  <c r="X78" i="71"/>
  <c r="X79" i="71"/>
  <c r="X8" i="71"/>
  <c r="W8" i="71"/>
  <c r="U11" i="71"/>
  <c r="P11" i="71"/>
  <c r="X7" i="71"/>
  <c r="C31" i="88"/>
  <c r="E31" i="88"/>
  <c r="G31" i="88"/>
  <c r="H31" i="88"/>
  <c r="C18" i="89"/>
  <c r="C19" i="89"/>
  <c r="C20" i="89"/>
  <c r="C21" i="89"/>
  <c r="H21" i="89"/>
  <c r="C22" i="89"/>
  <c r="C23" i="89"/>
  <c r="C24" i="89"/>
  <c r="C25" i="89"/>
  <c r="C26" i="89"/>
  <c r="C32" i="88"/>
  <c r="E32" i="88"/>
  <c r="H32" i="88"/>
  <c r="G32" i="88"/>
  <c r="C33" i="88"/>
  <c r="E33" i="88"/>
  <c r="H33" i="88"/>
  <c r="G33" i="88"/>
  <c r="C34" i="88"/>
  <c r="E34" i="88"/>
  <c r="H34" i="88"/>
  <c r="G34" i="88"/>
  <c r="C35" i="88"/>
  <c r="E35" i="88"/>
  <c r="H35" i="88"/>
  <c r="G35" i="88"/>
  <c r="C36" i="88"/>
  <c r="E36" i="88"/>
  <c r="H36" i="88"/>
  <c r="G36" i="88"/>
  <c r="C37" i="88"/>
  <c r="E37" i="88"/>
  <c r="H37" i="88"/>
  <c r="G37" i="88"/>
  <c r="C38" i="88"/>
  <c r="E38" i="88"/>
  <c r="H38" i="88"/>
  <c r="G38" i="88"/>
  <c r="C39" i="88"/>
  <c r="E39" i="88"/>
  <c r="H39" i="88"/>
  <c r="G39" i="88"/>
  <c r="C40" i="88"/>
  <c r="E40" i="88"/>
  <c r="H40" i="88"/>
  <c r="G40" i="88"/>
  <c r="C41" i="88"/>
  <c r="E41" i="88"/>
  <c r="H41" i="88"/>
  <c r="G41" i="88"/>
  <c r="C42" i="88"/>
  <c r="E42" i="88"/>
  <c r="H42" i="88"/>
  <c r="G42" i="88"/>
  <c r="C43" i="88"/>
  <c r="E43" i="88"/>
  <c r="H43" i="88"/>
  <c r="G43" i="88"/>
  <c r="C44" i="88"/>
  <c r="E44" i="88"/>
  <c r="H44" i="88"/>
  <c r="G44" i="88"/>
  <c r="C45" i="88"/>
  <c r="E45" i="88"/>
  <c r="H45" i="88"/>
  <c r="G45" i="88"/>
  <c r="C46" i="88"/>
  <c r="E46" i="88"/>
  <c r="H46" i="88"/>
  <c r="G46" i="88"/>
  <c r="C47" i="88"/>
  <c r="E47" i="88"/>
  <c r="H47" i="88"/>
  <c r="G47" i="88"/>
  <c r="C48" i="88"/>
  <c r="E48" i="88"/>
  <c r="H48" i="88"/>
  <c r="G48" i="88"/>
  <c r="C49" i="88"/>
  <c r="E49" i="88"/>
  <c r="H49" i="88"/>
  <c r="G49" i="88"/>
  <c r="C50" i="88"/>
  <c r="E50" i="88"/>
  <c r="H50" i="88"/>
  <c r="G50" i="88"/>
  <c r="C51" i="88"/>
  <c r="E51" i="88"/>
  <c r="H51" i="88"/>
  <c r="G51" i="88"/>
  <c r="C52" i="88"/>
  <c r="E52" i="88"/>
  <c r="H52" i="88"/>
  <c r="G52" i="88"/>
  <c r="C53" i="88"/>
  <c r="E53" i="88"/>
  <c r="H53" i="88"/>
  <c r="G53" i="88"/>
  <c r="C54" i="88"/>
  <c r="E54" i="88"/>
  <c r="H54" i="88"/>
  <c r="G54" i="88"/>
  <c r="C55" i="88"/>
  <c r="E55" i="88"/>
  <c r="H55" i="88"/>
  <c r="G55" i="88"/>
  <c r="C56" i="88"/>
  <c r="E56" i="88"/>
  <c r="H56" i="88"/>
  <c r="G56" i="88"/>
  <c r="C57" i="88"/>
  <c r="E57" i="88"/>
  <c r="H57" i="88"/>
  <c r="G57" i="88"/>
  <c r="C58" i="88"/>
  <c r="E58" i="88"/>
  <c r="H58" i="88"/>
  <c r="G58" i="88"/>
  <c r="W9" i="71"/>
  <c r="W10" i="71"/>
  <c r="W11" i="71"/>
  <c r="W14" i="71"/>
  <c r="W12" i="71"/>
  <c r="W16" i="71"/>
  <c r="W17" i="71"/>
  <c r="W13" i="71"/>
  <c r="W18" i="71"/>
  <c r="W20" i="71"/>
  <c r="W15" i="71"/>
  <c r="W19" i="71"/>
  <c r="W21" i="71"/>
  <c r="W22" i="71"/>
  <c r="W23" i="71"/>
  <c r="W24" i="71"/>
  <c r="W25" i="71"/>
  <c r="W26" i="71"/>
  <c r="W28" i="71"/>
  <c r="W29" i="71"/>
  <c r="W30" i="71"/>
  <c r="W31" i="71"/>
  <c r="W32" i="71"/>
  <c r="W33" i="71"/>
  <c r="W34" i="71"/>
  <c r="W35" i="71"/>
  <c r="W36" i="71"/>
  <c r="W37" i="71"/>
  <c r="W38" i="71"/>
  <c r="W39" i="71"/>
  <c r="W40" i="71"/>
  <c r="W41" i="71"/>
  <c r="W42" i="71"/>
  <c r="W43" i="71"/>
  <c r="W44" i="71"/>
  <c r="W45" i="71"/>
  <c r="W46" i="71"/>
  <c r="W47" i="71"/>
  <c r="W48" i="71"/>
  <c r="W49" i="71"/>
  <c r="W50" i="71"/>
  <c r="W51" i="71"/>
  <c r="W52" i="71"/>
  <c r="W53" i="71"/>
  <c r="W54" i="71"/>
  <c r="W55" i="71"/>
  <c r="W56" i="71"/>
  <c r="W57" i="71"/>
  <c r="W58" i="71"/>
  <c r="W59" i="71"/>
  <c r="W60" i="71"/>
  <c r="W61" i="71"/>
  <c r="W62" i="71"/>
  <c r="W63" i="71"/>
  <c r="W64" i="71"/>
  <c r="W27" i="71"/>
  <c r="W65" i="71"/>
  <c r="W66" i="71"/>
  <c r="W67" i="71"/>
  <c r="W68" i="71"/>
  <c r="W69" i="71"/>
  <c r="W70" i="71"/>
  <c r="W71" i="71"/>
  <c r="W72" i="71"/>
  <c r="W73" i="71"/>
  <c r="W74" i="71"/>
  <c r="W75" i="71"/>
  <c r="W76" i="71"/>
  <c r="W77" i="71"/>
  <c r="W78" i="71"/>
  <c r="W79" i="71"/>
  <c r="W7" i="71"/>
  <c r="G22" i="89"/>
  <c r="G21" i="89"/>
  <c r="G30" i="89"/>
  <c r="E30" i="89"/>
  <c r="C30" i="89"/>
  <c r="H30" i="89"/>
  <c r="C29" i="89"/>
  <c r="E29" i="89"/>
  <c r="G29" i="89"/>
  <c r="C28" i="89"/>
  <c r="E28" i="89"/>
  <c r="G28" i="89"/>
  <c r="C27" i="89"/>
  <c r="E27" i="89"/>
  <c r="G26" i="89"/>
  <c r="E26" i="89"/>
  <c r="H26" i="89"/>
  <c r="G25" i="89"/>
  <c r="H25" i="89"/>
  <c r="E25" i="89"/>
  <c r="G24" i="89"/>
  <c r="H24" i="89"/>
  <c r="E24" i="89"/>
  <c r="G23" i="89"/>
  <c r="E23" i="89"/>
  <c r="H23" i="89"/>
  <c r="E22" i="89"/>
  <c r="H22" i="89"/>
  <c r="E21" i="89"/>
  <c r="G20" i="89"/>
  <c r="E20" i="89"/>
  <c r="H20" i="89"/>
  <c r="G19" i="89"/>
  <c r="E19" i="89"/>
  <c r="G18" i="89"/>
  <c r="E18" i="89"/>
  <c r="H18" i="89"/>
  <c r="G17" i="89"/>
  <c r="C17" i="89"/>
  <c r="E17" i="89"/>
  <c r="G30" i="88"/>
  <c r="E30" i="88"/>
  <c r="C30" i="88"/>
  <c r="H30" i="88"/>
  <c r="G29" i="88"/>
  <c r="E29" i="88"/>
  <c r="C29" i="88"/>
  <c r="H29" i="88"/>
  <c r="G28" i="88"/>
  <c r="E28" i="88"/>
  <c r="H28" i="88"/>
  <c r="C28" i="88"/>
  <c r="G27" i="88"/>
  <c r="E27" i="88"/>
  <c r="C27" i="88"/>
  <c r="H27" i="88"/>
  <c r="G26" i="88"/>
  <c r="E26" i="88"/>
  <c r="C26" i="88"/>
  <c r="H26" i="88"/>
  <c r="G25" i="88"/>
  <c r="E25" i="88"/>
  <c r="C25" i="88"/>
  <c r="H25" i="88"/>
  <c r="G24" i="88"/>
  <c r="E24" i="88"/>
  <c r="H24" i="88"/>
  <c r="C24" i="88"/>
  <c r="G23" i="88"/>
  <c r="H23" i="88"/>
  <c r="E23" i="88"/>
  <c r="C23" i="88"/>
  <c r="G22" i="88"/>
  <c r="E22" i="88"/>
  <c r="C22" i="88"/>
  <c r="H22" i="88"/>
  <c r="G21" i="88"/>
  <c r="E21" i="88"/>
  <c r="C21" i="88"/>
  <c r="H21" i="88"/>
  <c r="G20" i="88"/>
  <c r="E20" i="88"/>
  <c r="C20" i="88"/>
  <c r="H20" i="88"/>
  <c r="G19" i="88"/>
  <c r="E19" i="88"/>
  <c r="C19" i="88"/>
  <c r="H19" i="88"/>
  <c r="G18" i="88"/>
  <c r="E18" i="88"/>
  <c r="H18" i="88"/>
  <c r="C18" i="88"/>
  <c r="G17" i="88"/>
  <c r="E17" i="88"/>
  <c r="C17" i="88"/>
  <c r="H17" i="88"/>
  <c r="E78" i="71"/>
  <c r="F78" i="71"/>
  <c r="G78" i="71"/>
  <c r="H78" i="71"/>
  <c r="I78" i="71"/>
  <c r="J78" i="71"/>
  <c r="K78" i="71"/>
  <c r="L78" i="71"/>
  <c r="M78" i="71"/>
  <c r="N78" i="71"/>
  <c r="O78" i="71"/>
  <c r="P78" i="71"/>
  <c r="Q78" i="71"/>
  <c r="R78" i="71"/>
  <c r="S78" i="71"/>
  <c r="T78" i="71"/>
  <c r="U78" i="71"/>
  <c r="V78" i="71"/>
  <c r="E79" i="71"/>
  <c r="F79" i="71"/>
  <c r="G79" i="71"/>
  <c r="H79" i="71"/>
  <c r="I79" i="71"/>
  <c r="J79" i="71"/>
  <c r="K79" i="71"/>
  <c r="L79" i="71"/>
  <c r="M79" i="71"/>
  <c r="N79" i="71"/>
  <c r="O79" i="71"/>
  <c r="P79" i="71"/>
  <c r="Q79" i="71"/>
  <c r="R79" i="71"/>
  <c r="S79" i="71"/>
  <c r="T79" i="71"/>
  <c r="U79" i="71"/>
  <c r="V79" i="71"/>
  <c r="U76" i="71"/>
  <c r="U77" i="71"/>
  <c r="V9" i="71"/>
  <c r="V10" i="71"/>
  <c r="V11" i="71"/>
  <c r="V14" i="71"/>
  <c r="V12" i="71"/>
  <c r="V17" i="71"/>
  <c r="V13" i="71"/>
  <c r="V16" i="71"/>
  <c r="V18" i="71"/>
  <c r="V20" i="71"/>
  <c r="V15" i="71"/>
  <c r="V19" i="71"/>
  <c r="V21" i="71"/>
  <c r="V22" i="71"/>
  <c r="V23" i="71"/>
  <c r="V24" i="71"/>
  <c r="V25" i="71"/>
  <c r="V26" i="71"/>
  <c r="V28" i="71"/>
  <c r="V29" i="71"/>
  <c r="V30" i="71"/>
  <c r="V31" i="71"/>
  <c r="V32" i="71"/>
  <c r="V33" i="71"/>
  <c r="V34" i="71"/>
  <c r="V35" i="71"/>
  <c r="V36" i="71"/>
  <c r="V37" i="71"/>
  <c r="V38" i="71"/>
  <c r="V39" i="71"/>
  <c r="V40" i="71"/>
  <c r="V41" i="71"/>
  <c r="V42" i="71"/>
  <c r="V43" i="71"/>
  <c r="V44" i="71"/>
  <c r="V45" i="71"/>
  <c r="V46" i="71"/>
  <c r="V47" i="71"/>
  <c r="V48" i="71"/>
  <c r="V49" i="71"/>
  <c r="V50" i="71"/>
  <c r="V51" i="71"/>
  <c r="V52" i="71"/>
  <c r="V53" i="71"/>
  <c r="V54" i="71"/>
  <c r="V55" i="71"/>
  <c r="V56" i="71"/>
  <c r="V57" i="71"/>
  <c r="V58" i="71"/>
  <c r="V59" i="71"/>
  <c r="V60" i="71"/>
  <c r="V61" i="71"/>
  <c r="V62" i="71"/>
  <c r="V63" i="71"/>
  <c r="V64" i="71"/>
  <c r="V65" i="71"/>
  <c r="V27" i="71"/>
  <c r="V66" i="71"/>
  <c r="V67" i="71"/>
  <c r="V68" i="71"/>
  <c r="V69" i="71"/>
  <c r="V70" i="71"/>
  <c r="V71" i="71"/>
  <c r="V72" i="71"/>
  <c r="V73" i="71"/>
  <c r="V74" i="71"/>
  <c r="V75" i="71"/>
  <c r="V76" i="71"/>
  <c r="V77" i="71"/>
  <c r="V8" i="71"/>
  <c r="V7" i="71"/>
  <c r="U9" i="71"/>
  <c r="U10" i="71"/>
  <c r="U14" i="71"/>
  <c r="U12" i="71"/>
  <c r="U17" i="71"/>
  <c r="U13" i="71"/>
  <c r="U16" i="71"/>
  <c r="U18" i="71"/>
  <c r="U20" i="71"/>
  <c r="U15" i="71"/>
  <c r="U19" i="71"/>
  <c r="U21" i="71"/>
  <c r="U22" i="71"/>
  <c r="U23" i="71"/>
  <c r="U24" i="71"/>
  <c r="U25" i="71"/>
  <c r="U26" i="71"/>
  <c r="U28" i="71"/>
  <c r="U29" i="71"/>
  <c r="U30" i="71"/>
  <c r="U31" i="71"/>
  <c r="U32" i="71"/>
  <c r="U33" i="71"/>
  <c r="U34" i="71"/>
  <c r="U35" i="71"/>
  <c r="U36" i="71"/>
  <c r="U37" i="71"/>
  <c r="U38" i="71"/>
  <c r="U39" i="71"/>
  <c r="U40" i="71"/>
  <c r="U41" i="71"/>
  <c r="U42" i="71"/>
  <c r="U43" i="71"/>
  <c r="U44" i="71"/>
  <c r="U45" i="71"/>
  <c r="U46" i="71"/>
  <c r="U47" i="71"/>
  <c r="U48" i="71"/>
  <c r="U49" i="71"/>
  <c r="U50" i="71"/>
  <c r="U51" i="71"/>
  <c r="U52" i="71"/>
  <c r="U53" i="71"/>
  <c r="U54" i="71"/>
  <c r="U55" i="71"/>
  <c r="U56" i="71"/>
  <c r="U57" i="71"/>
  <c r="U58" i="71"/>
  <c r="U59" i="71"/>
  <c r="U60" i="71"/>
  <c r="U61" i="71"/>
  <c r="U62" i="71"/>
  <c r="U63" i="71"/>
  <c r="U64" i="71"/>
  <c r="U65" i="71"/>
  <c r="U27" i="71"/>
  <c r="U66" i="71"/>
  <c r="U67" i="71"/>
  <c r="U68" i="71"/>
  <c r="U69" i="71"/>
  <c r="U70" i="71"/>
  <c r="U71" i="71"/>
  <c r="U72" i="71"/>
  <c r="U73" i="71"/>
  <c r="U74" i="71"/>
  <c r="U75" i="71"/>
  <c r="U8" i="71"/>
  <c r="U7" i="71"/>
  <c r="G19" i="86"/>
  <c r="C19" i="86"/>
  <c r="C21" i="86"/>
  <c r="G21" i="86"/>
  <c r="G29" i="86"/>
  <c r="G18" i="86"/>
  <c r="G17" i="86"/>
  <c r="G31" i="86"/>
  <c r="C22" i="86"/>
  <c r="G20" i="86"/>
  <c r="C20" i="86"/>
  <c r="G25" i="86"/>
  <c r="G26" i="86"/>
  <c r="G27" i="86"/>
  <c r="G24" i="86"/>
  <c r="G23" i="86"/>
  <c r="C23" i="86"/>
  <c r="H23" i="86"/>
  <c r="G28" i="86"/>
  <c r="G30" i="86"/>
  <c r="G22" i="86"/>
  <c r="G34" i="86"/>
  <c r="G32" i="86"/>
  <c r="G33" i="86"/>
  <c r="G37" i="86"/>
  <c r="G35" i="86"/>
  <c r="G36" i="86"/>
  <c r="C38" i="87"/>
  <c r="E38" i="87"/>
  <c r="G38" i="87"/>
  <c r="C37" i="87"/>
  <c r="E37" i="87"/>
  <c r="G37" i="87"/>
  <c r="C36" i="87"/>
  <c r="H36" i="87"/>
  <c r="E36" i="87"/>
  <c r="G36" i="87"/>
  <c r="C35" i="87"/>
  <c r="H35" i="87"/>
  <c r="E35" i="87"/>
  <c r="G35" i="87"/>
  <c r="C34" i="87"/>
  <c r="E34" i="87"/>
  <c r="G34" i="87"/>
  <c r="C33" i="87"/>
  <c r="E33" i="87"/>
  <c r="G33" i="87"/>
  <c r="C32" i="87"/>
  <c r="H32" i="87"/>
  <c r="E32" i="87"/>
  <c r="G32" i="87"/>
  <c r="C31" i="87"/>
  <c r="H31" i="87"/>
  <c r="E31" i="87"/>
  <c r="G31" i="87"/>
  <c r="C30" i="87"/>
  <c r="E30" i="87"/>
  <c r="G30" i="87"/>
  <c r="C29" i="87"/>
  <c r="E29" i="87"/>
  <c r="G29" i="87"/>
  <c r="C28" i="87"/>
  <c r="H28" i="87"/>
  <c r="E28" i="87"/>
  <c r="G28" i="87"/>
  <c r="C27" i="87"/>
  <c r="H27" i="87"/>
  <c r="E27" i="87"/>
  <c r="G27" i="87"/>
  <c r="C26" i="87"/>
  <c r="E26" i="87"/>
  <c r="G26" i="87"/>
  <c r="C25" i="87"/>
  <c r="E25" i="87"/>
  <c r="G25" i="87"/>
  <c r="C24" i="87"/>
  <c r="H24" i="87"/>
  <c r="E24" i="87"/>
  <c r="G24" i="87"/>
  <c r="C23" i="87"/>
  <c r="H23" i="87"/>
  <c r="E23" i="87"/>
  <c r="G23" i="87"/>
  <c r="C22" i="87"/>
  <c r="E22" i="87"/>
  <c r="G22" i="87"/>
  <c r="C21" i="87"/>
  <c r="E21" i="87"/>
  <c r="G21" i="87"/>
  <c r="C20" i="87"/>
  <c r="H20" i="87"/>
  <c r="E20" i="87"/>
  <c r="G20" i="87"/>
  <c r="C19" i="87"/>
  <c r="H19" i="87"/>
  <c r="E19" i="87"/>
  <c r="G19" i="87"/>
  <c r="C18" i="87"/>
  <c r="E18" i="87"/>
  <c r="G18" i="87"/>
  <c r="C17" i="87"/>
  <c r="H17" i="87"/>
  <c r="E17" i="87"/>
  <c r="G17" i="87"/>
  <c r="C18" i="86"/>
  <c r="H18" i="86"/>
  <c r="E18" i="86"/>
  <c r="C17" i="86"/>
  <c r="H17" i="86"/>
  <c r="E17" i="86"/>
  <c r="C31" i="86"/>
  <c r="E20" i="86"/>
  <c r="H20" i="86"/>
  <c r="E21" i="86"/>
  <c r="H21" i="86"/>
  <c r="E23" i="86"/>
  <c r="E22" i="86"/>
  <c r="H22" i="86"/>
  <c r="C25" i="86"/>
  <c r="C26" i="86"/>
  <c r="H26" i="86"/>
  <c r="C27" i="86"/>
  <c r="C24" i="86"/>
  <c r="H24" i="86"/>
  <c r="C28" i="86"/>
  <c r="C30" i="86"/>
  <c r="E24" i="86"/>
  <c r="C34" i="86"/>
  <c r="H34" i="86"/>
  <c r="C32" i="86"/>
  <c r="C33" i="86"/>
  <c r="H33" i="86"/>
  <c r="C37" i="86"/>
  <c r="C35" i="86"/>
  <c r="H35" i="86"/>
  <c r="C36" i="86"/>
  <c r="E19" i="86"/>
  <c r="H19" i="86"/>
  <c r="C29" i="86"/>
  <c r="C58" i="86"/>
  <c r="E58" i="86"/>
  <c r="G58" i="86"/>
  <c r="C57" i="86"/>
  <c r="E57" i="86"/>
  <c r="G57" i="86"/>
  <c r="C56" i="86"/>
  <c r="E56" i="86"/>
  <c r="G56" i="86"/>
  <c r="C55" i="86"/>
  <c r="H55" i="86"/>
  <c r="E55" i="86"/>
  <c r="G55" i="86"/>
  <c r="C54" i="86"/>
  <c r="E54" i="86"/>
  <c r="G54" i="86"/>
  <c r="C53" i="86"/>
  <c r="E53" i="86"/>
  <c r="G53" i="86"/>
  <c r="C52" i="86"/>
  <c r="E52" i="86"/>
  <c r="G52" i="86"/>
  <c r="C51" i="86"/>
  <c r="H51" i="86"/>
  <c r="E51" i="86"/>
  <c r="G51" i="86"/>
  <c r="C50" i="86"/>
  <c r="E50" i="86"/>
  <c r="G50" i="86"/>
  <c r="C49" i="86"/>
  <c r="E49" i="86"/>
  <c r="G49" i="86"/>
  <c r="C48" i="86"/>
  <c r="E48" i="86"/>
  <c r="G48" i="86"/>
  <c r="C47" i="86"/>
  <c r="H47" i="86"/>
  <c r="E47" i="86"/>
  <c r="G47" i="86"/>
  <c r="C46" i="86"/>
  <c r="E46" i="86"/>
  <c r="G46" i="86"/>
  <c r="C45" i="86"/>
  <c r="E45" i="86"/>
  <c r="G45" i="86"/>
  <c r="C44" i="86"/>
  <c r="E44" i="86"/>
  <c r="G44" i="86"/>
  <c r="C43" i="86"/>
  <c r="E43" i="86"/>
  <c r="G43" i="86"/>
  <c r="H43" i="86"/>
  <c r="C42" i="86"/>
  <c r="E42" i="86"/>
  <c r="G42" i="86"/>
  <c r="C41" i="86"/>
  <c r="E41" i="86"/>
  <c r="G41" i="86"/>
  <c r="C40" i="86"/>
  <c r="E40" i="86"/>
  <c r="G40" i="86"/>
  <c r="C39" i="86"/>
  <c r="H39" i="86"/>
  <c r="E39" i="86"/>
  <c r="G39" i="86"/>
  <c r="C38" i="86"/>
  <c r="E38" i="86"/>
  <c r="G38" i="86"/>
  <c r="E37" i="86"/>
  <c r="E36" i="86"/>
  <c r="E35" i="86"/>
  <c r="E34" i="86"/>
  <c r="E33" i="86"/>
  <c r="E32" i="86"/>
  <c r="H32" i="86"/>
  <c r="E31" i="86"/>
  <c r="H31" i="86"/>
  <c r="E30" i="86"/>
  <c r="H30" i="86"/>
  <c r="E29" i="86"/>
  <c r="E28" i="86"/>
  <c r="H28" i="86"/>
  <c r="E27" i="86"/>
  <c r="H27" i="86"/>
  <c r="E26" i="86"/>
  <c r="E25" i="86"/>
  <c r="I16" i="84"/>
  <c r="T70" i="71"/>
  <c r="T9" i="71"/>
  <c r="Q10" i="71"/>
  <c r="R21" i="71"/>
  <c r="S9" i="71"/>
  <c r="C23" i="4"/>
  <c r="H23" i="4"/>
  <c r="E23" i="4"/>
  <c r="G23" i="4"/>
  <c r="C22" i="3"/>
  <c r="E22" i="3"/>
  <c r="H22" i="3"/>
  <c r="G22" i="3"/>
  <c r="C20" i="76"/>
  <c r="E20" i="76"/>
  <c r="G20" i="76"/>
  <c r="C23" i="81"/>
  <c r="E23" i="81"/>
  <c r="G23" i="81"/>
  <c r="C28" i="82"/>
  <c r="H28" i="82"/>
  <c r="E28" i="82"/>
  <c r="G28" i="82"/>
  <c r="C24" i="4"/>
  <c r="E24" i="4"/>
  <c r="H24" i="4"/>
  <c r="G24" i="4"/>
  <c r="C23" i="3"/>
  <c r="E23" i="3"/>
  <c r="G23" i="3"/>
  <c r="C24" i="76"/>
  <c r="E24" i="76"/>
  <c r="H24" i="76"/>
  <c r="G24" i="76"/>
  <c r="C21" i="81"/>
  <c r="H21" i="81"/>
  <c r="E21" i="81"/>
  <c r="G21" i="81"/>
  <c r="C18" i="82"/>
  <c r="E18" i="82"/>
  <c r="H18" i="82"/>
  <c r="G18" i="82"/>
  <c r="C20" i="83"/>
  <c r="E20" i="83"/>
  <c r="G20" i="83"/>
  <c r="C17" i="4"/>
  <c r="E17" i="4"/>
  <c r="G17" i="4"/>
  <c r="C18" i="73"/>
  <c r="H18" i="73"/>
  <c r="E18" i="73"/>
  <c r="G18" i="73"/>
  <c r="C19" i="76"/>
  <c r="H19" i="76"/>
  <c r="E19" i="76"/>
  <c r="G19" i="76"/>
  <c r="C18" i="79"/>
  <c r="D14" i="79"/>
  <c r="E18" i="79"/>
  <c r="E17" i="79"/>
  <c r="G18" i="79"/>
  <c r="C20" i="80"/>
  <c r="H20" i="80"/>
  <c r="E20" i="80"/>
  <c r="G20" i="80"/>
  <c r="C17" i="84"/>
  <c r="E17" i="84"/>
  <c r="H17" i="84"/>
  <c r="G17" i="84"/>
  <c r="C17" i="83"/>
  <c r="H17" i="83"/>
  <c r="E17" i="83"/>
  <c r="G17" i="83"/>
  <c r="C29" i="82"/>
  <c r="H29" i="82"/>
  <c r="E29" i="82"/>
  <c r="G29" i="82"/>
  <c r="C19" i="83"/>
  <c r="E19" i="83"/>
  <c r="H19" i="83"/>
  <c r="G19" i="83"/>
  <c r="C20" i="4"/>
  <c r="E20" i="4"/>
  <c r="H20" i="4"/>
  <c r="G20" i="4"/>
  <c r="C19" i="3"/>
  <c r="H19" i="3"/>
  <c r="E19" i="3"/>
  <c r="G19" i="3"/>
  <c r="C19" i="73"/>
  <c r="E19" i="73"/>
  <c r="G19" i="73"/>
  <c r="C17" i="76"/>
  <c r="E17" i="76"/>
  <c r="G17" i="76"/>
  <c r="H17" i="76"/>
  <c r="C19" i="79"/>
  <c r="E19" i="79"/>
  <c r="G19" i="79"/>
  <c r="H19" i="79"/>
  <c r="C19" i="80"/>
  <c r="H19" i="80"/>
  <c r="E19" i="80"/>
  <c r="G19" i="80"/>
  <c r="C18" i="84"/>
  <c r="H18" i="84"/>
  <c r="E18" i="84"/>
  <c r="G18" i="84"/>
  <c r="C27" i="4"/>
  <c r="E27" i="4"/>
  <c r="G27" i="4"/>
  <c r="C26" i="3"/>
  <c r="E26" i="3"/>
  <c r="H26" i="3"/>
  <c r="G26" i="3"/>
  <c r="C20" i="73"/>
  <c r="H20" i="73"/>
  <c r="E20" i="73"/>
  <c r="G20" i="73"/>
  <c r="C18" i="76"/>
  <c r="E18" i="76"/>
  <c r="G18" i="76"/>
  <c r="C17" i="79"/>
  <c r="G17" i="79"/>
  <c r="C21" i="80"/>
  <c r="E21" i="80"/>
  <c r="H21" i="80"/>
  <c r="G21" i="80"/>
  <c r="C21" i="84"/>
  <c r="E21" i="84"/>
  <c r="G21" i="84"/>
  <c r="C19" i="4"/>
  <c r="E19" i="4"/>
  <c r="G19" i="4"/>
  <c r="C18" i="3"/>
  <c r="E18" i="3"/>
  <c r="G18" i="3"/>
  <c r="C22" i="73"/>
  <c r="E22" i="73"/>
  <c r="G22" i="73"/>
  <c r="C20" i="84"/>
  <c r="E20" i="84"/>
  <c r="G20" i="84"/>
  <c r="C18" i="4"/>
  <c r="H18" i="4"/>
  <c r="E18" i="4"/>
  <c r="G18" i="4"/>
  <c r="C17" i="3"/>
  <c r="E17" i="3"/>
  <c r="G17" i="3"/>
  <c r="C23" i="73"/>
  <c r="E23" i="73"/>
  <c r="G23" i="73"/>
  <c r="C25" i="76"/>
  <c r="H25" i="76"/>
  <c r="E25" i="76"/>
  <c r="G25" i="76"/>
  <c r="C20" i="79"/>
  <c r="H20" i="79"/>
  <c r="E20" i="79"/>
  <c r="G20" i="79"/>
  <c r="C18" i="80"/>
  <c r="E18" i="80"/>
  <c r="G18" i="80"/>
  <c r="C19" i="84"/>
  <c r="E19" i="84"/>
  <c r="H19" i="84"/>
  <c r="G19" i="84"/>
  <c r="C22" i="4"/>
  <c r="E22" i="4"/>
  <c r="H22" i="4"/>
  <c r="G22" i="4"/>
  <c r="C21" i="3"/>
  <c r="H21" i="3"/>
  <c r="E21" i="3"/>
  <c r="G21" i="3"/>
  <c r="C21" i="73"/>
  <c r="H21" i="73"/>
  <c r="E21" i="73"/>
  <c r="G21" i="73"/>
  <c r="C23" i="76"/>
  <c r="E23" i="76"/>
  <c r="G23" i="76"/>
  <c r="G17" i="81"/>
  <c r="C17" i="81"/>
  <c r="E17" i="81"/>
  <c r="H17" i="81"/>
  <c r="G19" i="82"/>
  <c r="C19" i="82"/>
  <c r="H19" i="82"/>
  <c r="E19" i="82"/>
  <c r="C21" i="4"/>
  <c r="H21" i="4"/>
  <c r="E21" i="4"/>
  <c r="G21" i="4"/>
  <c r="C20" i="3"/>
  <c r="H20" i="3"/>
  <c r="E20" i="3"/>
  <c r="G20" i="3"/>
  <c r="C17" i="74"/>
  <c r="H17" i="74"/>
  <c r="E17" i="74"/>
  <c r="G17" i="74"/>
  <c r="C17" i="5"/>
  <c r="E17" i="5"/>
  <c r="G17" i="5"/>
  <c r="C17" i="72"/>
  <c r="H17" i="72"/>
  <c r="E17" i="72"/>
  <c r="G17" i="72"/>
  <c r="C19" i="74"/>
  <c r="E19" i="74"/>
  <c r="G19" i="74"/>
  <c r="C17" i="77"/>
  <c r="H17" i="77"/>
  <c r="E17" i="77"/>
  <c r="G17" i="77"/>
  <c r="G19" i="81"/>
  <c r="C19" i="81"/>
  <c r="H19" i="81"/>
  <c r="E19" i="81"/>
  <c r="C19" i="5"/>
  <c r="H19" i="5"/>
  <c r="E19" i="5"/>
  <c r="G19" i="5"/>
  <c r="C18" i="72"/>
  <c r="E18" i="72"/>
  <c r="G18" i="72"/>
  <c r="C24" i="73"/>
  <c r="E24" i="73"/>
  <c r="H24" i="73"/>
  <c r="G24" i="73"/>
  <c r="C18" i="77"/>
  <c r="E18" i="77"/>
  <c r="G18" i="77"/>
  <c r="C17" i="75"/>
  <c r="E17" i="75"/>
  <c r="G17" i="75"/>
  <c r="C22" i="76"/>
  <c r="E22" i="76"/>
  <c r="G22" i="76"/>
  <c r="C17" i="78"/>
  <c r="H17" i="78"/>
  <c r="E17" i="78"/>
  <c r="G17" i="78"/>
  <c r="G20" i="81"/>
  <c r="C20" i="81"/>
  <c r="E20" i="81"/>
  <c r="G25" i="82"/>
  <c r="C25" i="82"/>
  <c r="E25" i="82"/>
  <c r="H25" i="82"/>
  <c r="C20" i="5"/>
  <c r="E20" i="5"/>
  <c r="G20" i="5"/>
  <c r="C51" i="72"/>
  <c r="E51" i="72"/>
  <c r="G51" i="72"/>
  <c r="C25" i="73"/>
  <c r="H25" i="73"/>
  <c r="E25" i="73"/>
  <c r="G25" i="73"/>
  <c r="C26" i="77"/>
  <c r="E26" i="77"/>
  <c r="H26" i="77"/>
  <c r="G26" i="77"/>
  <c r="G26" i="81"/>
  <c r="C26" i="81"/>
  <c r="E26" i="81"/>
  <c r="G26" i="82"/>
  <c r="C26" i="82"/>
  <c r="H26" i="82"/>
  <c r="E26" i="82"/>
  <c r="G25" i="83"/>
  <c r="C25" i="83"/>
  <c r="E25" i="83"/>
  <c r="C25" i="4"/>
  <c r="E25" i="4"/>
  <c r="G25" i="4"/>
  <c r="C24" i="3"/>
  <c r="E24" i="3"/>
  <c r="G24" i="3"/>
  <c r="C28" i="73"/>
  <c r="H28" i="73"/>
  <c r="E28" i="73"/>
  <c r="G28" i="73"/>
  <c r="C21" i="76"/>
  <c r="E21" i="76"/>
  <c r="G21" i="76"/>
  <c r="C22" i="77"/>
  <c r="E22" i="77"/>
  <c r="G22" i="77"/>
  <c r="G24" i="81"/>
  <c r="C24" i="81"/>
  <c r="E24" i="81"/>
  <c r="G22" i="82"/>
  <c r="C22" i="82"/>
  <c r="E22" i="82"/>
  <c r="C26" i="4"/>
  <c r="E26" i="4"/>
  <c r="G26" i="4"/>
  <c r="C25" i="3"/>
  <c r="E25" i="3"/>
  <c r="G25" i="3"/>
  <c r="C21" i="5"/>
  <c r="E21" i="5"/>
  <c r="G21" i="5"/>
  <c r="C19" i="72"/>
  <c r="E19" i="72"/>
  <c r="H19" i="72"/>
  <c r="G19" i="72"/>
  <c r="C26" i="76"/>
  <c r="E26" i="76"/>
  <c r="G26" i="76"/>
  <c r="C20" i="77"/>
  <c r="E20" i="77"/>
  <c r="G20" i="77"/>
  <c r="G27" i="81"/>
  <c r="C27" i="81"/>
  <c r="E27" i="81"/>
  <c r="G23" i="82"/>
  <c r="C23" i="82"/>
  <c r="E23" i="82"/>
  <c r="G24" i="83"/>
  <c r="C24" i="83"/>
  <c r="E24" i="83"/>
  <c r="C23" i="5"/>
  <c r="H23" i="5"/>
  <c r="E23" i="5"/>
  <c r="G23" i="5"/>
  <c r="C22" i="72"/>
  <c r="E22" i="72"/>
  <c r="G22" i="72"/>
  <c r="C20" i="74"/>
  <c r="E20" i="74"/>
  <c r="G20" i="74"/>
  <c r="C28" i="77"/>
  <c r="E28" i="77"/>
  <c r="G28" i="77"/>
  <c r="G28" i="81"/>
  <c r="C28" i="81"/>
  <c r="E28" i="81"/>
  <c r="C28" i="4"/>
  <c r="E28" i="4"/>
  <c r="G28" i="4"/>
  <c r="C26" i="73"/>
  <c r="H26" i="73"/>
  <c r="E26" i="73"/>
  <c r="G26" i="73"/>
  <c r="C21" i="74"/>
  <c r="E21" i="74"/>
  <c r="G21" i="74"/>
  <c r="C24" i="77"/>
  <c r="E24" i="77"/>
  <c r="G24" i="77"/>
  <c r="C24" i="5"/>
  <c r="E24" i="5"/>
  <c r="G24" i="5"/>
  <c r="C52" i="72"/>
  <c r="H52" i="72"/>
  <c r="E52" i="72"/>
  <c r="G52" i="72"/>
  <c r="C26" i="74"/>
  <c r="E26" i="74"/>
  <c r="G26" i="74"/>
  <c r="C23" i="77"/>
  <c r="E23" i="77"/>
  <c r="G23" i="77"/>
  <c r="C22" i="5"/>
  <c r="E22" i="5"/>
  <c r="G22" i="5"/>
  <c r="C25" i="72"/>
  <c r="E25" i="72"/>
  <c r="G25" i="72"/>
  <c r="C27" i="73"/>
  <c r="E27" i="73"/>
  <c r="H27" i="73"/>
  <c r="G27" i="73"/>
  <c r="C25" i="77"/>
  <c r="E25" i="77"/>
  <c r="H25" i="77"/>
  <c r="G25" i="77"/>
  <c r="G22" i="81"/>
  <c r="C22" i="81"/>
  <c r="E22" i="81"/>
  <c r="G24" i="82"/>
  <c r="C24" i="82"/>
  <c r="E24" i="82"/>
  <c r="G26" i="83"/>
  <c r="C26" i="83"/>
  <c r="E26" i="83"/>
  <c r="C26" i="5"/>
  <c r="H26" i="5"/>
  <c r="E26" i="5"/>
  <c r="G26" i="5"/>
  <c r="C20" i="72"/>
  <c r="E20" i="72"/>
  <c r="G20" i="72"/>
  <c r="H20" i="72"/>
  <c r="C27" i="74"/>
  <c r="H27" i="74"/>
  <c r="E27" i="74"/>
  <c r="G27" i="74"/>
  <c r="C29" i="77"/>
  <c r="E29" i="77"/>
  <c r="G29" i="77"/>
  <c r="C25" i="5"/>
  <c r="E25" i="5"/>
  <c r="G25" i="5"/>
  <c r="C23" i="72"/>
  <c r="E23" i="72"/>
  <c r="G23" i="72"/>
  <c r="C23" i="74"/>
  <c r="E23" i="74"/>
  <c r="G23" i="74"/>
  <c r="C30" i="77"/>
  <c r="H30" i="77"/>
  <c r="E30" i="77"/>
  <c r="G30" i="77"/>
  <c r="C28" i="5"/>
  <c r="E28" i="5"/>
  <c r="G28" i="5"/>
  <c r="C21" i="72"/>
  <c r="E21" i="72"/>
  <c r="G21" i="72"/>
  <c r="H21" i="72"/>
  <c r="C54" i="74"/>
  <c r="E54" i="74"/>
  <c r="G54" i="74"/>
  <c r="C34" i="77"/>
  <c r="H34" i="77"/>
  <c r="E34" i="77"/>
  <c r="G34" i="77"/>
  <c r="C29" i="73"/>
  <c r="H29" i="73"/>
  <c r="E29" i="73"/>
  <c r="G29" i="73"/>
  <c r="C22" i="74"/>
  <c r="H22" i="74"/>
  <c r="E22" i="74"/>
  <c r="G22" i="74"/>
  <c r="C21" i="77"/>
  <c r="E21" i="77"/>
  <c r="G21" i="77"/>
  <c r="G25" i="81"/>
  <c r="C25" i="81"/>
  <c r="H25" i="81"/>
  <c r="E25" i="81"/>
  <c r="G20" i="82"/>
  <c r="C20" i="82"/>
  <c r="H20" i="82"/>
  <c r="E20" i="82"/>
  <c r="G21" i="83"/>
  <c r="C21" i="83"/>
  <c r="E21" i="83"/>
  <c r="H21" i="83"/>
  <c r="C30" i="5"/>
  <c r="E30" i="5"/>
  <c r="G30" i="5"/>
  <c r="H30" i="5"/>
  <c r="C24" i="72"/>
  <c r="E24" i="72"/>
  <c r="G24" i="72"/>
  <c r="C57" i="74"/>
  <c r="E57" i="74"/>
  <c r="H57" i="74"/>
  <c r="G57" i="74"/>
  <c r="C40" i="77"/>
  <c r="H40" i="77"/>
  <c r="E40" i="77"/>
  <c r="G40" i="77"/>
  <c r="G33" i="81"/>
  <c r="C33" i="81"/>
  <c r="E33" i="81"/>
  <c r="G21" i="82"/>
  <c r="C21" i="82"/>
  <c r="E21" i="82"/>
  <c r="G22" i="83"/>
  <c r="C22" i="83"/>
  <c r="H22" i="83"/>
  <c r="E22" i="83"/>
  <c r="C27" i="5"/>
  <c r="H27" i="5"/>
  <c r="E27" i="5"/>
  <c r="G27" i="5"/>
  <c r="C30" i="72"/>
  <c r="H30" i="72"/>
  <c r="E30" i="72"/>
  <c r="G30" i="72"/>
  <c r="C36" i="77"/>
  <c r="E36" i="77"/>
  <c r="G36" i="77"/>
  <c r="G29" i="81"/>
  <c r="C29" i="81"/>
  <c r="H29" i="81"/>
  <c r="E29" i="81"/>
  <c r="G27" i="82"/>
  <c r="C27" i="82"/>
  <c r="H27" i="82"/>
  <c r="E27" i="82"/>
  <c r="C53" i="5"/>
  <c r="E53" i="5"/>
  <c r="G53" i="5"/>
  <c r="C27" i="72"/>
  <c r="H27" i="72"/>
  <c r="E27" i="72"/>
  <c r="G27" i="72"/>
  <c r="C38" i="74"/>
  <c r="E38" i="74"/>
  <c r="H38" i="74"/>
  <c r="G38" i="74"/>
  <c r="C39" i="77"/>
  <c r="E39" i="77"/>
  <c r="G39" i="77"/>
  <c r="C32" i="5"/>
  <c r="E32" i="5"/>
  <c r="G32" i="5"/>
  <c r="C33" i="72"/>
  <c r="E33" i="72"/>
  <c r="G33" i="72"/>
  <c r="C31" i="77"/>
  <c r="H31" i="77"/>
  <c r="E31" i="77"/>
  <c r="G31" i="77"/>
  <c r="C42" i="5"/>
  <c r="E42" i="5"/>
  <c r="H42" i="5"/>
  <c r="G42" i="5"/>
  <c r="C32" i="72"/>
  <c r="H32" i="72"/>
  <c r="E32" i="72"/>
  <c r="G32" i="72"/>
  <c r="C34" i="74"/>
  <c r="H34" i="74"/>
  <c r="E34" i="74"/>
  <c r="G34" i="74"/>
  <c r="C37" i="77"/>
  <c r="E37" i="77"/>
  <c r="G37" i="77"/>
  <c r="C18" i="5"/>
  <c r="E18" i="5"/>
  <c r="G18" i="5"/>
  <c r="C50" i="72"/>
  <c r="E50" i="72"/>
  <c r="G50" i="72"/>
  <c r="C35" i="77"/>
  <c r="E35" i="77"/>
  <c r="G35" i="77"/>
  <c r="C18" i="74"/>
  <c r="E18" i="74"/>
  <c r="H18" i="74"/>
  <c r="G18" i="74"/>
  <c r="C19" i="77"/>
  <c r="H19" i="77"/>
  <c r="E19" i="77"/>
  <c r="G19" i="77"/>
  <c r="G34" i="81"/>
  <c r="H34" i="81"/>
  <c r="C34" i="81"/>
  <c r="E34" i="81"/>
  <c r="G30" i="82"/>
  <c r="C30" i="82"/>
  <c r="E30" i="82"/>
  <c r="H30" i="82"/>
  <c r="G27" i="83"/>
  <c r="C27" i="83"/>
  <c r="H27" i="83"/>
  <c r="E27" i="83"/>
  <c r="C34" i="5"/>
  <c r="H34" i="5"/>
  <c r="E34" i="5"/>
  <c r="G34" i="5"/>
  <c r="C29" i="72"/>
  <c r="H29" i="72"/>
  <c r="E29" i="72"/>
  <c r="G29" i="72"/>
  <c r="C37" i="74"/>
  <c r="E37" i="74"/>
  <c r="G37" i="74"/>
  <c r="C44" i="77"/>
  <c r="H44" i="77"/>
  <c r="E44" i="77"/>
  <c r="G44" i="77"/>
  <c r="C39" i="5"/>
  <c r="E39" i="5"/>
  <c r="G39" i="5"/>
  <c r="C34" i="72"/>
  <c r="E34" i="72"/>
  <c r="G34" i="72"/>
  <c r="C25" i="74"/>
  <c r="H25" i="74"/>
  <c r="E25" i="74"/>
  <c r="G25" i="74"/>
  <c r="C49" i="77"/>
  <c r="H49" i="77"/>
  <c r="E49" i="77"/>
  <c r="G49" i="77"/>
  <c r="C40" i="5"/>
  <c r="H40" i="5"/>
  <c r="E40" i="5"/>
  <c r="G40" i="5"/>
  <c r="C31" i="72"/>
  <c r="E31" i="72"/>
  <c r="G31" i="72"/>
  <c r="C33" i="74"/>
  <c r="E33" i="74"/>
  <c r="G33" i="74"/>
  <c r="C42" i="77"/>
  <c r="H42" i="77"/>
  <c r="E42" i="77"/>
  <c r="G42" i="77"/>
  <c r="C36" i="5"/>
  <c r="H36" i="5"/>
  <c r="E36" i="5"/>
  <c r="G36" i="5"/>
  <c r="C28" i="72"/>
  <c r="E28" i="72"/>
  <c r="G28" i="72"/>
  <c r="H28" i="72"/>
  <c r="C40" i="74"/>
  <c r="E40" i="74"/>
  <c r="G40" i="74"/>
  <c r="C47" i="77"/>
  <c r="E47" i="77"/>
  <c r="H47" i="77"/>
  <c r="G47" i="77"/>
  <c r="G32" i="81"/>
  <c r="C32" i="81"/>
  <c r="H32" i="81"/>
  <c r="E32" i="81"/>
  <c r="G31" i="82"/>
  <c r="H31" i="82"/>
  <c r="C31" i="82"/>
  <c r="E31" i="82"/>
  <c r="G23" i="83"/>
  <c r="C23" i="83"/>
  <c r="E23" i="83"/>
  <c r="H23" i="83"/>
  <c r="C41" i="5"/>
  <c r="E41" i="5"/>
  <c r="H41" i="5"/>
  <c r="G41" i="5"/>
  <c r="C55" i="72"/>
  <c r="H55" i="72"/>
  <c r="E55" i="72"/>
  <c r="G55" i="72"/>
  <c r="C43" i="74"/>
  <c r="H43" i="74"/>
  <c r="E43" i="74"/>
  <c r="G43" i="74"/>
  <c r="C33" i="77"/>
  <c r="E33" i="77"/>
  <c r="G33" i="77"/>
  <c r="C38" i="5"/>
  <c r="H38" i="5"/>
  <c r="E38" i="5"/>
  <c r="G38" i="5"/>
  <c r="C35" i="72"/>
  <c r="H35" i="72"/>
  <c r="E35" i="72"/>
  <c r="G35" i="72"/>
  <c r="C31" i="74"/>
  <c r="E31" i="74"/>
  <c r="H31" i="74"/>
  <c r="G31" i="74"/>
  <c r="C58" i="77"/>
  <c r="E58" i="77"/>
  <c r="G58" i="77"/>
  <c r="C43" i="5"/>
  <c r="E43" i="5"/>
  <c r="G43" i="5"/>
  <c r="C36" i="72"/>
  <c r="E36" i="72"/>
  <c r="G36" i="72"/>
  <c r="C32" i="77"/>
  <c r="E32" i="77"/>
  <c r="G32" i="77"/>
  <c r="C45" i="5"/>
  <c r="H45" i="5"/>
  <c r="E45" i="5"/>
  <c r="G45" i="5"/>
  <c r="C56" i="72"/>
  <c r="H56" i="72"/>
  <c r="E56" i="72"/>
  <c r="G56" i="72"/>
  <c r="C28" i="74"/>
  <c r="E28" i="74"/>
  <c r="G28" i="74"/>
  <c r="C45" i="77"/>
  <c r="E45" i="77"/>
  <c r="G45" i="77"/>
  <c r="C24" i="74"/>
  <c r="E24" i="74"/>
  <c r="G24" i="74"/>
  <c r="C27" i="77"/>
  <c r="E27" i="77"/>
  <c r="H27" i="77"/>
  <c r="G27" i="77"/>
  <c r="C49" i="5"/>
  <c r="H49" i="5"/>
  <c r="E49" i="5"/>
  <c r="G49" i="5"/>
  <c r="C53" i="72"/>
  <c r="H53" i="72"/>
  <c r="E53" i="72"/>
  <c r="G53" i="72"/>
  <c r="C39" i="74"/>
  <c r="E39" i="74"/>
  <c r="H39" i="74"/>
  <c r="G39" i="74"/>
  <c r="C41" i="77"/>
  <c r="H41" i="77"/>
  <c r="E41" i="77"/>
  <c r="G41" i="77"/>
  <c r="C47" i="5"/>
  <c r="H47" i="5"/>
  <c r="E47" i="5"/>
  <c r="G47" i="5"/>
  <c r="C37" i="72"/>
  <c r="H37" i="72"/>
  <c r="E37" i="72"/>
  <c r="G37" i="72"/>
  <c r="C44" i="74"/>
  <c r="E44" i="74"/>
  <c r="G44" i="74"/>
  <c r="C48" i="77"/>
  <c r="H48" i="77"/>
  <c r="E48" i="77"/>
  <c r="G48" i="77"/>
  <c r="C31" i="5"/>
  <c r="E31" i="5"/>
  <c r="H31" i="5"/>
  <c r="G31" i="5"/>
  <c r="C26" i="72"/>
  <c r="E26" i="72"/>
  <c r="G26" i="72"/>
  <c r="C58" i="74"/>
  <c r="H58" i="74"/>
  <c r="E58" i="74"/>
  <c r="G58" i="74"/>
  <c r="C60" i="77"/>
  <c r="H60" i="77"/>
  <c r="E60" i="77"/>
  <c r="G60" i="77"/>
  <c r="G30" i="81"/>
  <c r="C30" i="81"/>
  <c r="E30" i="81"/>
  <c r="H30" i="81"/>
  <c r="C50" i="5"/>
  <c r="H50" i="5"/>
  <c r="E50" i="5"/>
  <c r="G50" i="5"/>
  <c r="C39" i="72"/>
  <c r="E39" i="72"/>
  <c r="G39" i="72"/>
  <c r="C32" i="74"/>
  <c r="E32" i="74"/>
  <c r="H32" i="74"/>
  <c r="G32" i="74"/>
  <c r="C55" i="77"/>
  <c r="H55" i="77"/>
  <c r="E55" i="77"/>
  <c r="G55" i="77"/>
  <c r="G31" i="81"/>
  <c r="H31" i="81"/>
  <c r="C31" i="81"/>
  <c r="E31" i="81"/>
  <c r="C46" i="5"/>
  <c r="H46" i="5"/>
  <c r="E46" i="5"/>
  <c r="G46" i="5"/>
  <c r="C38" i="72"/>
  <c r="H38" i="72"/>
  <c r="E38" i="72"/>
  <c r="G38" i="72"/>
  <c r="C35" i="74"/>
  <c r="H35" i="74"/>
  <c r="E35" i="74"/>
  <c r="G35" i="74"/>
  <c r="C61" i="77"/>
  <c r="H61" i="77"/>
  <c r="E61" i="77"/>
  <c r="G61" i="77"/>
  <c r="C35" i="5"/>
  <c r="E35" i="5"/>
  <c r="G35" i="5"/>
  <c r="C30" i="74"/>
  <c r="H30" i="74"/>
  <c r="E30" i="74"/>
  <c r="G30" i="74"/>
  <c r="C64" i="77"/>
  <c r="H64" i="77"/>
  <c r="E64" i="77"/>
  <c r="G64" i="77"/>
  <c r="C60" i="5"/>
  <c r="E60" i="5"/>
  <c r="G60" i="5"/>
  <c r="C41" i="72"/>
  <c r="H41" i="72"/>
  <c r="E41" i="72"/>
  <c r="G41" i="72"/>
  <c r="C41" i="74"/>
  <c r="E41" i="74"/>
  <c r="G41" i="74"/>
  <c r="C50" i="77"/>
  <c r="E50" i="77"/>
  <c r="G50" i="77"/>
  <c r="C55" i="5"/>
  <c r="H55" i="5"/>
  <c r="E55" i="5"/>
  <c r="G55" i="5"/>
  <c r="C47" i="72"/>
  <c r="E47" i="72"/>
  <c r="G47" i="72"/>
  <c r="C46" i="74"/>
  <c r="H46" i="74"/>
  <c r="E46" i="74"/>
  <c r="G46" i="74"/>
  <c r="C46" i="77"/>
  <c r="H46" i="77"/>
  <c r="E46" i="77"/>
  <c r="G46" i="77"/>
  <c r="C54" i="5"/>
  <c r="H54" i="5"/>
  <c r="E54" i="5"/>
  <c r="G54" i="5"/>
  <c r="C54" i="72"/>
  <c r="E54" i="72"/>
  <c r="H54" i="72"/>
  <c r="G54" i="72"/>
  <c r="C29" i="74"/>
  <c r="H29" i="74"/>
  <c r="E29" i="74"/>
  <c r="G29" i="74"/>
  <c r="C57" i="77"/>
  <c r="E57" i="77"/>
  <c r="H57" i="77"/>
  <c r="G57" i="77"/>
  <c r="C62" i="5"/>
  <c r="H62" i="5"/>
  <c r="E62" i="5"/>
  <c r="G62" i="5"/>
  <c r="C46" i="72"/>
  <c r="E46" i="72"/>
  <c r="G46" i="72"/>
  <c r="G52" i="74"/>
  <c r="H52" i="74"/>
  <c r="C51" i="77"/>
  <c r="E51" i="77"/>
  <c r="G51" i="77"/>
  <c r="C37" i="5"/>
  <c r="E37" i="5"/>
  <c r="G37" i="5"/>
  <c r="C43" i="72"/>
  <c r="E43" i="72"/>
  <c r="G43" i="72"/>
  <c r="C56" i="77"/>
  <c r="H56" i="77"/>
  <c r="E56" i="77"/>
  <c r="G56" i="77"/>
  <c r="C33" i="5"/>
  <c r="H33" i="5"/>
  <c r="E33" i="5"/>
  <c r="G33" i="5"/>
  <c r="C38" i="77"/>
  <c r="E38" i="77"/>
  <c r="G38" i="77"/>
  <c r="C44" i="5"/>
  <c r="E44" i="5"/>
  <c r="G44" i="5"/>
  <c r="C45" i="72"/>
  <c r="E45" i="72"/>
  <c r="G45" i="72"/>
  <c r="C53" i="74"/>
  <c r="H53" i="74"/>
  <c r="E53" i="74"/>
  <c r="G53" i="74"/>
  <c r="C58" i="5"/>
  <c r="E58" i="5"/>
  <c r="H58" i="5"/>
  <c r="G58" i="5"/>
  <c r="C42" i="72"/>
  <c r="H42" i="72"/>
  <c r="E42" i="72"/>
  <c r="G42" i="72"/>
  <c r="C43" i="77"/>
  <c r="E43" i="77"/>
  <c r="G43" i="77"/>
  <c r="C56" i="5"/>
  <c r="E56" i="5"/>
  <c r="H56" i="5"/>
  <c r="G56" i="5"/>
  <c r="C49" i="72"/>
  <c r="E49" i="72"/>
  <c r="G49" i="72"/>
  <c r="C42" i="74"/>
  <c r="E42" i="74"/>
  <c r="H42" i="74"/>
  <c r="G42" i="74"/>
  <c r="C59" i="77"/>
  <c r="E59" i="77"/>
  <c r="H59" i="77"/>
  <c r="G59" i="77"/>
  <c r="C48" i="5"/>
  <c r="E48" i="5"/>
  <c r="G48" i="5"/>
  <c r="H48" i="5"/>
  <c r="C48" i="72"/>
  <c r="E48" i="72"/>
  <c r="G48" i="72"/>
  <c r="H48" i="72"/>
  <c r="C54" i="77"/>
  <c r="E54" i="77"/>
  <c r="G54" i="77"/>
  <c r="C29" i="5"/>
  <c r="E29" i="5"/>
  <c r="G29" i="5"/>
  <c r="C56" i="74"/>
  <c r="H56" i="74"/>
  <c r="E56" i="74"/>
  <c r="G56" i="74"/>
  <c r="C51" i="5"/>
  <c r="H51" i="5"/>
  <c r="E51" i="5"/>
  <c r="G51" i="5"/>
  <c r="C59" i="74"/>
  <c r="E59" i="74"/>
  <c r="H59" i="74"/>
  <c r="G59" i="74"/>
  <c r="C52" i="77"/>
  <c r="E52" i="77"/>
  <c r="H52" i="77"/>
  <c r="G52" i="77"/>
  <c r="C57" i="5"/>
  <c r="E57" i="5"/>
  <c r="G57" i="5"/>
  <c r="C53" i="77"/>
  <c r="E53" i="77"/>
  <c r="G53" i="77"/>
  <c r="C52" i="5"/>
  <c r="H52" i="5"/>
  <c r="E52" i="5"/>
  <c r="G52" i="5"/>
  <c r="C40" i="72"/>
  <c r="H40" i="72"/>
  <c r="E40" i="72"/>
  <c r="G40" i="72"/>
  <c r="C61" i="5"/>
  <c r="H61" i="5"/>
  <c r="E61" i="5"/>
  <c r="G61" i="5"/>
  <c r="C44" i="72"/>
  <c r="H44" i="72"/>
  <c r="E44" i="72"/>
  <c r="G44" i="72"/>
  <c r="C36" i="74"/>
  <c r="H36" i="74"/>
  <c r="E36" i="74"/>
  <c r="G36" i="74"/>
  <c r="C45" i="74"/>
  <c r="H45" i="74"/>
  <c r="E45" i="74"/>
  <c r="G45" i="74"/>
  <c r="C47" i="74"/>
  <c r="E47" i="74"/>
  <c r="H47" i="74"/>
  <c r="G47" i="74"/>
  <c r="C48" i="74"/>
  <c r="E48" i="74"/>
  <c r="G48" i="74"/>
  <c r="C55" i="74"/>
  <c r="E55" i="74"/>
  <c r="H55" i="74"/>
  <c r="G55" i="74"/>
  <c r="C62" i="77"/>
  <c r="H62" i="77"/>
  <c r="E62" i="77"/>
  <c r="G62" i="77"/>
  <c r="C49" i="74"/>
  <c r="H49" i="74"/>
  <c r="E49" i="74"/>
  <c r="G49" i="74"/>
  <c r="C50" i="74"/>
  <c r="E50" i="74"/>
  <c r="G50" i="74"/>
  <c r="C51" i="74"/>
  <c r="H51" i="74"/>
  <c r="E51" i="74"/>
  <c r="G51" i="74"/>
  <c r="C59" i="5"/>
  <c r="H59" i="5"/>
  <c r="E59" i="5"/>
  <c r="G59" i="5"/>
  <c r="C63" i="77"/>
  <c r="E63" i="77"/>
  <c r="G63" i="77"/>
  <c r="H63" i="77"/>
  <c r="C17" i="73"/>
  <c r="E17" i="73"/>
  <c r="H17" i="73"/>
  <c r="G17" i="73"/>
  <c r="C21" i="79"/>
  <c r="E21" i="79"/>
  <c r="H21" i="79"/>
  <c r="G21" i="79"/>
  <c r="C17" i="80"/>
  <c r="H17" i="80"/>
  <c r="E17" i="80"/>
  <c r="G17" i="80"/>
  <c r="G18" i="81"/>
  <c r="C18" i="81"/>
  <c r="E18" i="81"/>
  <c r="H18" i="81"/>
  <c r="G17" i="82"/>
  <c r="C17" i="82"/>
  <c r="E17" i="82"/>
  <c r="H17" i="82"/>
  <c r="G18" i="83"/>
  <c r="C18" i="83"/>
  <c r="H18" i="83"/>
  <c r="E18" i="83"/>
  <c r="T8" i="71"/>
  <c r="T10" i="71"/>
  <c r="T11" i="71"/>
  <c r="T14" i="71"/>
  <c r="T12" i="71"/>
  <c r="T17" i="71"/>
  <c r="T13" i="71"/>
  <c r="T18" i="71"/>
  <c r="T15" i="71"/>
  <c r="T19" i="71"/>
  <c r="T16" i="71"/>
  <c r="T23" i="71"/>
  <c r="T21" i="71"/>
  <c r="T22" i="71"/>
  <c r="T25" i="71"/>
  <c r="T26" i="71"/>
  <c r="T28" i="71"/>
  <c r="T24" i="71"/>
  <c r="T20" i="71"/>
  <c r="T30" i="71"/>
  <c r="T31" i="71"/>
  <c r="T32" i="71"/>
  <c r="T29" i="71"/>
  <c r="T33" i="71"/>
  <c r="T34" i="71"/>
  <c r="T35" i="71"/>
  <c r="T36" i="71"/>
  <c r="T37" i="71"/>
  <c r="T38" i="71"/>
  <c r="T40" i="71"/>
  <c r="T41" i="71"/>
  <c r="T42" i="71"/>
  <c r="T43" i="71"/>
  <c r="T44" i="71"/>
  <c r="T45" i="71"/>
  <c r="T46" i="71"/>
  <c r="T47" i="71"/>
  <c r="T49" i="71"/>
  <c r="T50" i="71"/>
  <c r="T39" i="71"/>
  <c r="T48" i="71"/>
  <c r="T51" i="71"/>
  <c r="T52" i="71"/>
  <c r="T53" i="71"/>
  <c r="T54" i="71"/>
  <c r="T55" i="71"/>
  <c r="T56" i="71"/>
  <c r="T57" i="71"/>
  <c r="T58" i="71"/>
  <c r="T59" i="71"/>
  <c r="T60" i="71"/>
  <c r="T61" i="71"/>
  <c r="T62" i="71"/>
  <c r="T63" i="71"/>
  <c r="T64" i="71"/>
  <c r="T65" i="71"/>
  <c r="T27" i="71"/>
  <c r="T66" i="71"/>
  <c r="T67" i="71"/>
  <c r="T68" i="71"/>
  <c r="T69" i="71"/>
  <c r="T71" i="71"/>
  <c r="T72" i="71"/>
  <c r="T73" i="71"/>
  <c r="T74" i="71"/>
  <c r="T75" i="71"/>
  <c r="T76" i="71"/>
  <c r="T77" i="71"/>
  <c r="T7" i="71"/>
  <c r="K8" i="71"/>
  <c r="K10" i="71"/>
  <c r="K11" i="71"/>
  <c r="K14" i="71"/>
  <c r="K12" i="71"/>
  <c r="K17" i="71"/>
  <c r="K13" i="71"/>
  <c r="K18" i="71"/>
  <c r="K15" i="71"/>
  <c r="K19" i="71"/>
  <c r="K16" i="71"/>
  <c r="K23" i="71"/>
  <c r="K21" i="71"/>
  <c r="K22" i="71"/>
  <c r="K25" i="71"/>
  <c r="K26" i="71"/>
  <c r="K28" i="71"/>
  <c r="K24" i="71"/>
  <c r="K20" i="71"/>
  <c r="K30" i="71"/>
  <c r="K31" i="71"/>
  <c r="K32" i="71"/>
  <c r="K29" i="71"/>
  <c r="K33" i="71"/>
  <c r="K34" i="71"/>
  <c r="K35" i="71"/>
  <c r="K36" i="71"/>
  <c r="K37" i="71"/>
  <c r="K38" i="71"/>
  <c r="K40" i="71"/>
  <c r="K41" i="71"/>
  <c r="K42" i="71"/>
  <c r="K43" i="71"/>
  <c r="K44" i="71"/>
  <c r="K45" i="71"/>
  <c r="K46" i="71"/>
  <c r="K47" i="71"/>
  <c r="K49" i="71"/>
  <c r="K50" i="71"/>
  <c r="K39" i="71"/>
  <c r="K48" i="71"/>
  <c r="K51" i="71"/>
  <c r="K52" i="71"/>
  <c r="K53" i="71"/>
  <c r="K54" i="71"/>
  <c r="K55" i="71"/>
  <c r="K56" i="71"/>
  <c r="K57" i="71"/>
  <c r="K58" i="71"/>
  <c r="K59" i="71"/>
  <c r="K60" i="71"/>
  <c r="K61" i="71"/>
  <c r="K62" i="71"/>
  <c r="K63" i="71"/>
  <c r="K64" i="71"/>
  <c r="K65" i="71"/>
  <c r="K27" i="71"/>
  <c r="K66" i="71"/>
  <c r="K67" i="71"/>
  <c r="K68" i="71"/>
  <c r="K69" i="71"/>
  <c r="K70" i="71"/>
  <c r="K71" i="71"/>
  <c r="K72" i="71"/>
  <c r="K73" i="71"/>
  <c r="K74" i="71"/>
  <c r="K75" i="71"/>
  <c r="K76" i="71"/>
  <c r="K77" i="71"/>
  <c r="K9" i="71"/>
  <c r="J9" i="71"/>
  <c r="J8" i="71"/>
  <c r="J10" i="71"/>
  <c r="J11" i="71"/>
  <c r="J14" i="71"/>
  <c r="J12" i="71"/>
  <c r="J17" i="71"/>
  <c r="J13" i="71"/>
  <c r="J18" i="71"/>
  <c r="J15" i="71"/>
  <c r="J19" i="71"/>
  <c r="J16" i="71"/>
  <c r="J23" i="71"/>
  <c r="J21" i="71"/>
  <c r="J22" i="71"/>
  <c r="J25" i="71"/>
  <c r="J26" i="71"/>
  <c r="J28" i="71"/>
  <c r="J24" i="71"/>
  <c r="J20" i="71"/>
  <c r="J30" i="71"/>
  <c r="J31" i="71"/>
  <c r="J32" i="71"/>
  <c r="J29" i="71"/>
  <c r="J33" i="71"/>
  <c r="J34" i="71"/>
  <c r="J35" i="71"/>
  <c r="J36" i="71"/>
  <c r="J37" i="71"/>
  <c r="J38" i="71"/>
  <c r="J40" i="71"/>
  <c r="J41" i="71"/>
  <c r="J42" i="71"/>
  <c r="J43" i="71"/>
  <c r="J44" i="71"/>
  <c r="J45" i="71"/>
  <c r="J46" i="71"/>
  <c r="J47" i="71"/>
  <c r="J49" i="71"/>
  <c r="J50" i="71"/>
  <c r="J39" i="71"/>
  <c r="J48" i="71"/>
  <c r="J51" i="71"/>
  <c r="J52" i="71"/>
  <c r="J53" i="71"/>
  <c r="J54" i="71"/>
  <c r="J55" i="71"/>
  <c r="J56" i="71"/>
  <c r="J57" i="71"/>
  <c r="J58" i="71"/>
  <c r="J59" i="71"/>
  <c r="J60" i="71"/>
  <c r="J61" i="71"/>
  <c r="J62" i="71"/>
  <c r="J63" i="71"/>
  <c r="J64" i="71"/>
  <c r="J65" i="71"/>
  <c r="J27" i="71"/>
  <c r="J66" i="71"/>
  <c r="J67" i="71"/>
  <c r="J68" i="71"/>
  <c r="J69" i="71"/>
  <c r="J70" i="71"/>
  <c r="J71" i="71"/>
  <c r="J72" i="71"/>
  <c r="J73" i="71"/>
  <c r="J74" i="71"/>
  <c r="J75" i="71"/>
  <c r="J76" i="71"/>
  <c r="J77" i="71"/>
  <c r="S8" i="71"/>
  <c r="S10" i="71"/>
  <c r="S11" i="71"/>
  <c r="S14" i="71"/>
  <c r="S12" i="71"/>
  <c r="S17" i="71"/>
  <c r="S13" i="71"/>
  <c r="S18" i="71"/>
  <c r="S15" i="71"/>
  <c r="S19" i="71"/>
  <c r="S16" i="71"/>
  <c r="S23" i="71"/>
  <c r="S21" i="71"/>
  <c r="S22" i="71"/>
  <c r="S25" i="71"/>
  <c r="S26" i="71"/>
  <c r="S28" i="71"/>
  <c r="S24" i="71"/>
  <c r="S20" i="71"/>
  <c r="S30" i="71"/>
  <c r="S31" i="71"/>
  <c r="S32" i="71"/>
  <c r="S29" i="71"/>
  <c r="S33" i="71"/>
  <c r="S34" i="71"/>
  <c r="S35" i="71"/>
  <c r="S36" i="71"/>
  <c r="S37" i="71"/>
  <c r="S38" i="71"/>
  <c r="S40" i="71"/>
  <c r="S41" i="71"/>
  <c r="S42" i="71"/>
  <c r="S43" i="71"/>
  <c r="S44" i="71"/>
  <c r="S45" i="71"/>
  <c r="S46" i="71"/>
  <c r="S47" i="71"/>
  <c r="S49" i="71"/>
  <c r="S50" i="71"/>
  <c r="S39" i="71"/>
  <c r="S48" i="71"/>
  <c r="S51" i="71"/>
  <c r="S52" i="71"/>
  <c r="S53" i="71"/>
  <c r="S54" i="71"/>
  <c r="S55" i="71"/>
  <c r="S56" i="71"/>
  <c r="S57" i="71"/>
  <c r="S58" i="71"/>
  <c r="S59" i="71"/>
  <c r="S60" i="71"/>
  <c r="S61" i="71"/>
  <c r="S62" i="71"/>
  <c r="S63" i="71"/>
  <c r="S64" i="71"/>
  <c r="S65" i="71"/>
  <c r="S27" i="71"/>
  <c r="S66" i="71"/>
  <c r="S67" i="71"/>
  <c r="S68" i="71"/>
  <c r="S69" i="71"/>
  <c r="S70" i="71"/>
  <c r="S71" i="71"/>
  <c r="S72" i="71"/>
  <c r="S73" i="71"/>
  <c r="S74" i="71"/>
  <c r="S75" i="71"/>
  <c r="S76" i="71"/>
  <c r="S77" i="71"/>
  <c r="R77" i="71"/>
  <c r="R8" i="71"/>
  <c r="R10" i="71"/>
  <c r="R11" i="71"/>
  <c r="R14" i="71"/>
  <c r="R12" i="71"/>
  <c r="R17" i="71"/>
  <c r="R13" i="71"/>
  <c r="R18" i="71"/>
  <c r="R15" i="71"/>
  <c r="R19" i="71"/>
  <c r="R16" i="71"/>
  <c r="R23" i="71"/>
  <c r="R22" i="71"/>
  <c r="R25" i="71"/>
  <c r="R26" i="71"/>
  <c r="R28" i="71"/>
  <c r="R24" i="71"/>
  <c r="R20" i="71"/>
  <c r="R30" i="71"/>
  <c r="R31" i="71"/>
  <c r="R32" i="71"/>
  <c r="R29" i="71"/>
  <c r="R33" i="71"/>
  <c r="R34" i="71"/>
  <c r="R35" i="71"/>
  <c r="R36" i="71"/>
  <c r="R37" i="71"/>
  <c r="R38" i="71"/>
  <c r="R40" i="71"/>
  <c r="R41" i="71"/>
  <c r="R42" i="71"/>
  <c r="R43" i="71"/>
  <c r="R44" i="71"/>
  <c r="R45" i="71"/>
  <c r="R46" i="71"/>
  <c r="R47" i="71"/>
  <c r="R49" i="71"/>
  <c r="R50" i="71"/>
  <c r="R39" i="71"/>
  <c r="R48" i="71"/>
  <c r="R51" i="71"/>
  <c r="R52" i="71"/>
  <c r="R53" i="71"/>
  <c r="R54" i="71"/>
  <c r="R55" i="71"/>
  <c r="R56" i="71"/>
  <c r="R57" i="71"/>
  <c r="R58" i="71"/>
  <c r="R59" i="71"/>
  <c r="R60" i="71"/>
  <c r="R61" i="71"/>
  <c r="R62" i="71"/>
  <c r="R63" i="71"/>
  <c r="R64" i="71"/>
  <c r="R65" i="71"/>
  <c r="R27" i="71"/>
  <c r="R66" i="71"/>
  <c r="R67" i="71"/>
  <c r="R68" i="71"/>
  <c r="R69" i="71"/>
  <c r="R70" i="71"/>
  <c r="R71" i="71"/>
  <c r="R72" i="71"/>
  <c r="R73" i="71"/>
  <c r="R74" i="71"/>
  <c r="R75" i="71"/>
  <c r="R76" i="71"/>
  <c r="R9" i="71"/>
  <c r="R7" i="71"/>
  <c r="S7" i="71"/>
  <c r="Q8" i="71"/>
  <c r="Q11" i="71"/>
  <c r="Q14" i="71"/>
  <c r="Q12" i="71"/>
  <c r="Q17" i="71"/>
  <c r="Q13" i="71"/>
  <c r="Q18" i="71"/>
  <c r="Q15" i="71"/>
  <c r="Q19" i="71"/>
  <c r="Q16" i="71"/>
  <c r="Q23" i="71"/>
  <c r="Q21" i="71"/>
  <c r="Q22" i="71"/>
  <c r="Q25" i="71"/>
  <c r="Q26" i="71"/>
  <c r="Q28" i="71"/>
  <c r="Q24" i="71"/>
  <c r="Q20" i="71"/>
  <c r="Q30" i="71"/>
  <c r="Q31" i="71"/>
  <c r="Q32" i="71"/>
  <c r="Q29" i="71"/>
  <c r="Q33" i="71"/>
  <c r="Q34" i="71"/>
  <c r="Q35" i="71"/>
  <c r="Q36" i="71"/>
  <c r="Q37" i="71"/>
  <c r="Q38" i="71"/>
  <c r="Q40" i="71"/>
  <c r="Q41" i="71"/>
  <c r="Q42" i="71"/>
  <c r="Q43" i="71"/>
  <c r="Q44" i="71"/>
  <c r="Q45" i="71"/>
  <c r="Q46" i="71"/>
  <c r="Q47" i="71"/>
  <c r="Q49" i="71"/>
  <c r="Q50" i="71"/>
  <c r="Q39" i="71"/>
  <c r="Q48" i="71"/>
  <c r="Q51" i="71"/>
  <c r="Q52" i="71"/>
  <c r="Q53" i="71"/>
  <c r="Q54" i="71"/>
  <c r="Q55" i="71"/>
  <c r="Q56" i="71"/>
  <c r="Q57" i="71"/>
  <c r="Q58" i="71"/>
  <c r="Q59" i="71"/>
  <c r="Q60" i="71"/>
  <c r="Q61" i="71"/>
  <c r="Q62" i="71"/>
  <c r="Q63" i="71"/>
  <c r="Q64" i="71"/>
  <c r="Q65" i="71"/>
  <c r="Q27" i="71"/>
  <c r="Q66" i="71"/>
  <c r="Q67" i="71"/>
  <c r="Q68" i="71"/>
  <c r="Q69" i="71"/>
  <c r="Q70" i="71"/>
  <c r="Q71" i="71"/>
  <c r="Q72" i="71"/>
  <c r="Q73" i="71"/>
  <c r="Q74" i="71"/>
  <c r="Q75" i="71"/>
  <c r="Q76" i="71"/>
  <c r="Q77" i="71"/>
  <c r="Q9" i="71"/>
  <c r="Q7" i="71"/>
  <c r="O7" i="71"/>
  <c r="C22" i="80"/>
  <c r="C23" i="80"/>
  <c r="C24" i="80"/>
  <c r="C25" i="80"/>
  <c r="C26" i="80"/>
  <c r="C27" i="80"/>
  <c r="C28" i="80"/>
  <c r="C29" i="80"/>
  <c r="C30" i="80"/>
  <c r="C31" i="80"/>
  <c r="C32" i="80"/>
  <c r="C33" i="80"/>
  <c r="P10" i="71"/>
  <c r="P14" i="71"/>
  <c r="P12" i="71"/>
  <c r="P13" i="71"/>
  <c r="P18" i="71"/>
  <c r="P17" i="71"/>
  <c r="P15" i="71"/>
  <c r="P19" i="71"/>
  <c r="P23" i="71"/>
  <c r="P21" i="71"/>
  <c r="P22" i="71"/>
  <c r="P25" i="71"/>
  <c r="P26" i="71"/>
  <c r="P28" i="71"/>
  <c r="P24" i="71"/>
  <c r="P20" i="71"/>
  <c r="P30" i="71"/>
  <c r="P31" i="71"/>
  <c r="P32" i="71"/>
  <c r="P16" i="71"/>
  <c r="P29" i="71"/>
  <c r="P33" i="71"/>
  <c r="P34" i="71"/>
  <c r="P35" i="71"/>
  <c r="P36" i="71"/>
  <c r="P37" i="71"/>
  <c r="P38" i="71"/>
  <c r="P40" i="71"/>
  <c r="P41" i="71"/>
  <c r="P42" i="71"/>
  <c r="P43" i="71"/>
  <c r="P44" i="71"/>
  <c r="P45" i="71"/>
  <c r="P46" i="71"/>
  <c r="P47" i="71"/>
  <c r="P49" i="71"/>
  <c r="P50" i="71"/>
  <c r="P39" i="71"/>
  <c r="P48" i="71"/>
  <c r="P51" i="71"/>
  <c r="P53" i="71"/>
  <c r="P54" i="71"/>
  <c r="P55" i="71"/>
  <c r="P52" i="71"/>
  <c r="P56" i="71"/>
  <c r="P57" i="71"/>
  <c r="P58" i="71"/>
  <c r="P59" i="71"/>
  <c r="P60" i="71"/>
  <c r="P61" i="71"/>
  <c r="P62" i="71"/>
  <c r="P63" i="71"/>
  <c r="P64" i="71"/>
  <c r="P65" i="71"/>
  <c r="P27" i="71"/>
  <c r="P67" i="71"/>
  <c r="P68" i="71"/>
  <c r="P69" i="71"/>
  <c r="P71" i="71"/>
  <c r="P72" i="71"/>
  <c r="P73" i="71"/>
  <c r="P70" i="71"/>
  <c r="P66" i="71"/>
  <c r="P74" i="71"/>
  <c r="P75" i="71"/>
  <c r="P9" i="71"/>
  <c r="P76" i="71"/>
  <c r="P77" i="71"/>
  <c r="P8" i="71"/>
  <c r="O10" i="71"/>
  <c r="O14" i="71"/>
  <c r="O12" i="71"/>
  <c r="O11" i="71"/>
  <c r="O13" i="71"/>
  <c r="O18" i="71"/>
  <c r="O17" i="71"/>
  <c r="O15" i="71"/>
  <c r="O19" i="71"/>
  <c r="O23" i="71"/>
  <c r="O21" i="71"/>
  <c r="O22" i="71"/>
  <c r="O25" i="71"/>
  <c r="O26" i="71"/>
  <c r="O28" i="71"/>
  <c r="O24" i="71"/>
  <c r="O20" i="71"/>
  <c r="O30" i="71"/>
  <c r="O31" i="71"/>
  <c r="O32" i="71"/>
  <c r="O16" i="71"/>
  <c r="O29" i="71"/>
  <c r="O33" i="71"/>
  <c r="O34" i="71"/>
  <c r="O35" i="71"/>
  <c r="O36" i="71"/>
  <c r="O37" i="71"/>
  <c r="O38" i="71"/>
  <c r="O40" i="71"/>
  <c r="O41" i="71"/>
  <c r="O42" i="71"/>
  <c r="O43" i="71"/>
  <c r="O44" i="71"/>
  <c r="O45" i="71"/>
  <c r="O46" i="71"/>
  <c r="O47" i="71"/>
  <c r="O49" i="71"/>
  <c r="O50" i="71"/>
  <c r="O39" i="71"/>
  <c r="O48" i="71"/>
  <c r="O51" i="71"/>
  <c r="O53" i="71"/>
  <c r="O54" i="71"/>
  <c r="O55" i="71"/>
  <c r="O52" i="71"/>
  <c r="O56" i="71"/>
  <c r="O57" i="71"/>
  <c r="O58" i="71"/>
  <c r="O59" i="71"/>
  <c r="O60" i="71"/>
  <c r="O61" i="71"/>
  <c r="O62" i="71"/>
  <c r="O63" i="71"/>
  <c r="O64" i="71"/>
  <c r="O65" i="71"/>
  <c r="O27" i="71"/>
  <c r="O67" i="71"/>
  <c r="O68" i="71"/>
  <c r="O69" i="71"/>
  <c r="O71" i="71"/>
  <c r="O72" i="71"/>
  <c r="O73" i="71"/>
  <c r="O70" i="71"/>
  <c r="O66" i="71"/>
  <c r="O74" i="71"/>
  <c r="O75" i="71"/>
  <c r="O9" i="71"/>
  <c r="O76" i="71"/>
  <c r="O77" i="71"/>
  <c r="O8" i="71"/>
  <c r="E22" i="80"/>
  <c r="E23" i="80"/>
  <c r="H23" i="80"/>
  <c r="E24" i="80"/>
  <c r="N10" i="71"/>
  <c r="N14" i="71"/>
  <c r="N12" i="71"/>
  <c r="N11" i="71"/>
  <c r="N13" i="71"/>
  <c r="N18" i="71"/>
  <c r="N17" i="71"/>
  <c r="N15" i="71"/>
  <c r="N19" i="71"/>
  <c r="N23" i="71"/>
  <c r="N21" i="71"/>
  <c r="N22" i="71"/>
  <c r="N25" i="71"/>
  <c r="N26" i="71"/>
  <c r="N28" i="71"/>
  <c r="N24" i="71"/>
  <c r="N20" i="71"/>
  <c r="N30" i="71"/>
  <c r="N31" i="71"/>
  <c r="N32" i="71"/>
  <c r="N16" i="71"/>
  <c r="N29" i="71"/>
  <c r="N33" i="71"/>
  <c r="N34" i="71"/>
  <c r="N35" i="71"/>
  <c r="N36" i="71"/>
  <c r="N37" i="71"/>
  <c r="N38" i="71"/>
  <c r="N40" i="71"/>
  <c r="N41" i="71"/>
  <c r="N42" i="71"/>
  <c r="N43" i="71"/>
  <c r="N44" i="71"/>
  <c r="N45" i="71"/>
  <c r="N46" i="71"/>
  <c r="N47" i="71"/>
  <c r="N49" i="71"/>
  <c r="N50" i="71"/>
  <c r="N39" i="71"/>
  <c r="N48" i="71"/>
  <c r="N51" i="71"/>
  <c r="N53" i="71"/>
  <c r="N54" i="71"/>
  <c r="N55" i="71"/>
  <c r="N52" i="71"/>
  <c r="N56" i="71"/>
  <c r="N57" i="71"/>
  <c r="N58" i="71"/>
  <c r="N59" i="71"/>
  <c r="N60" i="71"/>
  <c r="N61" i="71"/>
  <c r="N62" i="71"/>
  <c r="N63" i="71"/>
  <c r="N64" i="71"/>
  <c r="N65" i="71"/>
  <c r="N27" i="71"/>
  <c r="N67" i="71"/>
  <c r="N68" i="71"/>
  <c r="N69" i="71"/>
  <c r="N71" i="71"/>
  <c r="N72" i="71"/>
  <c r="N73" i="71"/>
  <c r="N70" i="71"/>
  <c r="N66" i="71"/>
  <c r="N74" i="71"/>
  <c r="N75" i="71"/>
  <c r="N9" i="71"/>
  <c r="N76" i="71"/>
  <c r="N77" i="71"/>
  <c r="N8" i="71"/>
  <c r="N7" i="71"/>
  <c r="I8" i="71"/>
  <c r="M10" i="71"/>
  <c r="M14" i="71"/>
  <c r="M12" i="71"/>
  <c r="M11" i="71"/>
  <c r="M13" i="71"/>
  <c r="M18" i="71"/>
  <c r="M17" i="71"/>
  <c r="M15" i="71"/>
  <c r="M19" i="71"/>
  <c r="M23" i="71"/>
  <c r="M21" i="71"/>
  <c r="M22" i="71"/>
  <c r="M25" i="71"/>
  <c r="M26" i="71"/>
  <c r="M28" i="71"/>
  <c r="M24" i="71"/>
  <c r="M20" i="71"/>
  <c r="M30" i="71"/>
  <c r="M31" i="71"/>
  <c r="M32" i="71"/>
  <c r="M16" i="71"/>
  <c r="M29" i="71"/>
  <c r="M33" i="71"/>
  <c r="M34" i="71"/>
  <c r="M35" i="71"/>
  <c r="M36" i="71"/>
  <c r="M37" i="71"/>
  <c r="M38" i="71"/>
  <c r="M40" i="71"/>
  <c r="M41" i="71"/>
  <c r="M42" i="71"/>
  <c r="M43" i="71"/>
  <c r="M44" i="71"/>
  <c r="M45" i="71"/>
  <c r="M46" i="71"/>
  <c r="M47" i="71"/>
  <c r="M49" i="71"/>
  <c r="M50" i="71"/>
  <c r="M39" i="71"/>
  <c r="M48" i="71"/>
  <c r="M51" i="71"/>
  <c r="M53" i="71"/>
  <c r="M54" i="71"/>
  <c r="M55" i="71"/>
  <c r="M52" i="71"/>
  <c r="M56" i="71"/>
  <c r="M57" i="71"/>
  <c r="M58" i="71"/>
  <c r="M59" i="71"/>
  <c r="M60" i="71"/>
  <c r="M61" i="71"/>
  <c r="M62" i="71"/>
  <c r="M63" i="71"/>
  <c r="M64" i="71"/>
  <c r="M65" i="71"/>
  <c r="M27" i="71"/>
  <c r="M67" i="71"/>
  <c r="M68" i="71"/>
  <c r="M69" i="71"/>
  <c r="M71" i="71"/>
  <c r="M72" i="71"/>
  <c r="M73" i="71"/>
  <c r="M70" i="71"/>
  <c r="M66" i="71"/>
  <c r="M74" i="71"/>
  <c r="M75" i="71"/>
  <c r="M9" i="71"/>
  <c r="M76" i="71"/>
  <c r="M77" i="71"/>
  <c r="M8" i="71"/>
  <c r="M7" i="71"/>
  <c r="L7" i="71"/>
  <c r="C65" i="77"/>
  <c r="E65" i="77"/>
  <c r="G65" i="77"/>
  <c r="C66" i="77"/>
  <c r="E66" i="77"/>
  <c r="G66" i="77"/>
  <c r="C67" i="77"/>
  <c r="E67" i="77"/>
  <c r="G67" i="77"/>
  <c r="C68" i="77"/>
  <c r="E68" i="77"/>
  <c r="G68" i="77"/>
  <c r="C69" i="77"/>
  <c r="E69" i="77"/>
  <c r="G69" i="77"/>
  <c r="H69" i="77"/>
  <c r="C70" i="77"/>
  <c r="E70" i="77"/>
  <c r="G70" i="77"/>
  <c r="C71" i="77"/>
  <c r="E71" i="77"/>
  <c r="G71" i="77"/>
  <c r="C72" i="77"/>
  <c r="E72" i="77"/>
  <c r="G72" i="77"/>
  <c r="T2" i="1"/>
  <c r="K7" i="71"/>
  <c r="L10" i="71"/>
  <c r="L13" i="71"/>
  <c r="L8" i="71"/>
  <c r="L19" i="71"/>
  <c r="L17" i="71"/>
  <c r="L14" i="71"/>
  <c r="L11" i="71"/>
  <c r="L22" i="71"/>
  <c r="L18" i="71"/>
  <c r="L23" i="71"/>
  <c r="L24" i="71"/>
  <c r="L15" i="71"/>
  <c r="L21" i="71"/>
  <c r="L25" i="71"/>
  <c r="L30" i="71"/>
  <c r="L31" i="71"/>
  <c r="L32" i="71"/>
  <c r="L29" i="71"/>
  <c r="L20" i="71"/>
  <c r="L33" i="71"/>
  <c r="L39" i="71"/>
  <c r="L38" i="71"/>
  <c r="L42" i="71"/>
  <c r="L37" i="71"/>
  <c r="L35" i="71"/>
  <c r="L44" i="71"/>
  <c r="L40" i="71"/>
  <c r="L41" i="71"/>
  <c r="L36" i="71"/>
  <c r="L34" i="71"/>
  <c r="L28" i="71"/>
  <c r="L45" i="71"/>
  <c r="L26" i="71"/>
  <c r="L57" i="71"/>
  <c r="L50" i="71"/>
  <c r="L51" i="71"/>
  <c r="L59" i="71"/>
  <c r="L48" i="71"/>
  <c r="L27" i="71"/>
  <c r="L62" i="71"/>
  <c r="L60" i="71"/>
  <c r="L54" i="71"/>
  <c r="L63" i="71"/>
  <c r="L61" i="71"/>
  <c r="L58" i="71"/>
  <c r="L52" i="71"/>
  <c r="L43" i="71"/>
  <c r="L49" i="71"/>
  <c r="L46" i="71"/>
  <c r="L55" i="71"/>
  <c r="L64" i="71"/>
  <c r="L53" i="71"/>
  <c r="L66" i="71"/>
  <c r="L65" i="71"/>
  <c r="L56" i="71"/>
  <c r="L74" i="71"/>
  <c r="L16" i="71"/>
  <c r="L70" i="71"/>
  <c r="L73" i="71"/>
  <c r="L67" i="71"/>
  <c r="L68" i="71"/>
  <c r="L69" i="71"/>
  <c r="L71" i="71"/>
  <c r="L72" i="71"/>
  <c r="L47" i="71"/>
  <c r="L75" i="71"/>
  <c r="L9" i="71"/>
  <c r="L76" i="71"/>
  <c r="L77" i="71"/>
  <c r="L12" i="71"/>
  <c r="J7" i="71"/>
  <c r="I14" i="71"/>
  <c r="I22" i="71"/>
  <c r="I18" i="71"/>
  <c r="I15" i="71"/>
  <c r="I10" i="71"/>
  <c r="I13" i="71"/>
  <c r="I19" i="71"/>
  <c r="I17" i="71"/>
  <c r="I25" i="71"/>
  <c r="I30" i="71"/>
  <c r="I24" i="71"/>
  <c r="I31" i="71"/>
  <c r="I32" i="71"/>
  <c r="I29" i="71"/>
  <c r="I20" i="71"/>
  <c r="I21" i="71"/>
  <c r="I33" i="71"/>
  <c r="I39" i="71"/>
  <c r="I38" i="71"/>
  <c r="I42" i="71"/>
  <c r="I37" i="71"/>
  <c r="I35" i="71"/>
  <c r="I11" i="71"/>
  <c r="I23" i="71"/>
  <c r="I40" i="71"/>
  <c r="I44" i="71"/>
  <c r="I41" i="71"/>
  <c r="I36" i="71"/>
  <c r="I28" i="71"/>
  <c r="I45" i="71"/>
  <c r="I34" i="71"/>
  <c r="I57" i="71"/>
  <c r="I50" i="71"/>
  <c r="I51" i="71"/>
  <c r="I59" i="71"/>
  <c r="I48" i="71"/>
  <c r="I27" i="71"/>
  <c r="I62" i="71"/>
  <c r="I60" i="71"/>
  <c r="I54" i="71"/>
  <c r="I63" i="71"/>
  <c r="I61" i="71"/>
  <c r="I58" i="71"/>
  <c r="I52" i="71"/>
  <c r="I43" i="71"/>
  <c r="I49" i="71"/>
  <c r="I46" i="71"/>
  <c r="I55" i="71"/>
  <c r="I64" i="71"/>
  <c r="I53" i="71"/>
  <c r="I66" i="71"/>
  <c r="I65" i="71"/>
  <c r="I56" i="71"/>
  <c r="I74" i="71"/>
  <c r="I26" i="71"/>
  <c r="I16" i="71"/>
  <c r="I70" i="71"/>
  <c r="I73" i="71"/>
  <c r="I67" i="71"/>
  <c r="I68" i="71"/>
  <c r="I69" i="71"/>
  <c r="I71" i="71"/>
  <c r="I72" i="71"/>
  <c r="I47" i="71"/>
  <c r="I75" i="71"/>
  <c r="I9" i="71"/>
  <c r="I76" i="71"/>
  <c r="I77" i="71"/>
  <c r="I12" i="71"/>
  <c r="I7" i="71"/>
  <c r="H7" i="71"/>
  <c r="H22" i="71"/>
  <c r="H14" i="71"/>
  <c r="H18" i="71"/>
  <c r="H15" i="71"/>
  <c r="H10" i="71"/>
  <c r="H13" i="71"/>
  <c r="H19" i="71"/>
  <c r="H17" i="71"/>
  <c r="H25" i="71"/>
  <c r="H30" i="71"/>
  <c r="H24" i="71"/>
  <c r="H31" i="71"/>
  <c r="H32" i="71"/>
  <c r="H29" i="71"/>
  <c r="H20" i="71"/>
  <c r="H8" i="71"/>
  <c r="H21" i="71"/>
  <c r="H33" i="71"/>
  <c r="H39" i="71"/>
  <c r="H38" i="71"/>
  <c r="H42" i="71"/>
  <c r="H37" i="71"/>
  <c r="H35" i="71"/>
  <c r="H11" i="71"/>
  <c r="H23" i="71"/>
  <c r="H40" i="71"/>
  <c r="H44" i="71"/>
  <c r="H41" i="71"/>
  <c r="H36" i="71"/>
  <c r="H28" i="71"/>
  <c r="H45" i="71"/>
  <c r="H34" i="71"/>
  <c r="H57" i="71"/>
  <c r="H50" i="71"/>
  <c r="H51" i="71"/>
  <c r="H59" i="71"/>
  <c r="H48" i="71"/>
  <c r="H27" i="71"/>
  <c r="H62" i="71"/>
  <c r="H60" i="71"/>
  <c r="H54" i="71"/>
  <c r="H63" i="71"/>
  <c r="H61" i="71"/>
  <c r="H58" i="71"/>
  <c r="H52" i="71"/>
  <c r="H43" i="71"/>
  <c r="H49" i="71"/>
  <c r="H46" i="71"/>
  <c r="H55" i="71"/>
  <c r="H64" i="71"/>
  <c r="H53" i="71"/>
  <c r="H66" i="71"/>
  <c r="H65" i="71"/>
  <c r="H56" i="71"/>
  <c r="H74" i="71"/>
  <c r="H26" i="71"/>
  <c r="H16" i="71"/>
  <c r="H70" i="71"/>
  <c r="H73" i="71"/>
  <c r="H67" i="71"/>
  <c r="H68" i="71"/>
  <c r="H69" i="71"/>
  <c r="H71" i="71"/>
  <c r="H72" i="71"/>
  <c r="H47" i="71"/>
  <c r="H75" i="71"/>
  <c r="H9" i="71"/>
  <c r="H76" i="71"/>
  <c r="H77" i="71"/>
  <c r="H12" i="71"/>
  <c r="G14" i="71"/>
  <c r="G22" i="71"/>
  <c r="G18" i="71"/>
  <c r="G15" i="71"/>
  <c r="G10" i="71"/>
  <c r="G13" i="71"/>
  <c r="G19" i="71"/>
  <c r="G17" i="71"/>
  <c r="G25" i="71"/>
  <c r="G30" i="71"/>
  <c r="G24" i="71"/>
  <c r="G31" i="71"/>
  <c r="G32" i="71"/>
  <c r="G29" i="71"/>
  <c r="G20" i="71"/>
  <c r="G8" i="71"/>
  <c r="G21" i="71"/>
  <c r="G33" i="71"/>
  <c r="G39" i="71"/>
  <c r="G38" i="71"/>
  <c r="G42" i="71"/>
  <c r="G37" i="71"/>
  <c r="G35" i="71"/>
  <c r="G11" i="71"/>
  <c r="G23" i="71"/>
  <c r="G40" i="71"/>
  <c r="G44" i="71"/>
  <c r="G41" i="71"/>
  <c r="G36" i="71"/>
  <c r="G28" i="71"/>
  <c r="G45" i="71"/>
  <c r="G34" i="71"/>
  <c r="G57" i="71"/>
  <c r="G50" i="71"/>
  <c r="G51" i="71"/>
  <c r="G59" i="71"/>
  <c r="G48" i="71"/>
  <c r="G27" i="71"/>
  <c r="G62" i="71"/>
  <c r="G60" i="71"/>
  <c r="G54" i="71"/>
  <c r="G63" i="71"/>
  <c r="G61" i="71"/>
  <c r="G58" i="71"/>
  <c r="G52" i="71"/>
  <c r="G43" i="71"/>
  <c r="G49" i="71"/>
  <c r="G46" i="71"/>
  <c r="G55" i="71"/>
  <c r="G64" i="71"/>
  <c r="G53" i="71"/>
  <c r="G66" i="71"/>
  <c r="G65" i="71"/>
  <c r="G56" i="71"/>
  <c r="G74" i="71"/>
  <c r="G26" i="71"/>
  <c r="G16" i="71"/>
  <c r="G70" i="71"/>
  <c r="G73" i="71"/>
  <c r="G67" i="71"/>
  <c r="G68" i="71"/>
  <c r="G69" i="71"/>
  <c r="G71" i="71"/>
  <c r="G72" i="71"/>
  <c r="G47" i="71"/>
  <c r="G75" i="71"/>
  <c r="G9" i="71"/>
  <c r="G76" i="71"/>
  <c r="G77" i="71"/>
  <c r="G12" i="71"/>
  <c r="F31" i="71"/>
  <c r="F14" i="71"/>
  <c r="F22" i="71"/>
  <c r="F18" i="71"/>
  <c r="F15" i="71"/>
  <c r="F10" i="71"/>
  <c r="F13" i="71"/>
  <c r="F19" i="71"/>
  <c r="F17" i="71"/>
  <c r="F25" i="71"/>
  <c r="F30" i="71"/>
  <c r="F24" i="71"/>
  <c r="F32" i="71"/>
  <c r="F29" i="71"/>
  <c r="F20" i="71"/>
  <c r="F8" i="71"/>
  <c r="F21" i="71"/>
  <c r="F33" i="71"/>
  <c r="F39" i="71"/>
  <c r="F38" i="71"/>
  <c r="F42" i="71"/>
  <c r="F37" i="71"/>
  <c r="F35" i="71"/>
  <c r="F11" i="71"/>
  <c r="F23" i="71"/>
  <c r="F40" i="71"/>
  <c r="F44" i="71"/>
  <c r="F41" i="71"/>
  <c r="F36" i="71"/>
  <c r="F28" i="71"/>
  <c r="F45" i="71"/>
  <c r="F34" i="71"/>
  <c r="F57" i="71"/>
  <c r="F50" i="71"/>
  <c r="F51" i="71"/>
  <c r="F59" i="71"/>
  <c r="F48" i="71"/>
  <c r="F27" i="71"/>
  <c r="F62" i="71"/>
  <c r="F60" i="71"/>
  <c r="F54" i="71"/>
  <c r="F63" i="71"/>
  <c r="F61" i="71"/>
  <c r="F58" i="71"/>
  <c r="F52" i="71"/>
  <c r="F43" i="71"/>
  <c r="F49" i="71"/>
  <c r="F46" i="71"/>
  <c r="F55" i="71"/>
  <c r="F64" i="71"/>
  <c r="F53" i="71"/>
  <c r="F66" i="71"/>
  <c r="F65" i="71"/>
  <c r="F56" i="71"/>
  <c r="F74" i="71"/>
  <c r="F26" i="71"/>
  <c r="F16" i="71"/>
  <c r="F70" i="71"/>
  <c r="F73" i="71"/>
  <c r="F67" i="71"/>
  <c r="F68" i="71"/>
  <c r="F69" i="71"/>
  <c r="F71" i="71"/>
  <c r="F72" i="71"/>
  <c r="F47" i="71"/>
  <c r="F75" i="71"/>
  <c r="F9" i="71"/>
  <c r="F76" i="71"/>
  <c r="F77" i="71"/>
  <c r="F12" i="71"/>
  <c r="E14" i="71"/>
  <c r="E22" i="71"/>
  <c r="E18" i="71"/>
  <c r="E15" i="71"/>
  <c r="E10" i="71"/>
  <c r="E13" i="71"/>
  <c r="E19" i="71"/>
  <c r="E17" i="71"/>
  <c r="E25" i="71"/>
  <c r="E30" i="71"/>
  <c r="E24" i="71"/>
  <c r="E31" i="71"/>
  <c r="E32" i="71"/>
  <c r="E29" i="71"/>
  <c r="E20" i="71"/>
  <c r="E8" i="71"/>
  <c r="E21" i="71"/>
  <c r="E33" i="71"/>
  <c r="E39" i="71"/>
  <c r="E38" i="71"/>
  <c r="E42" i="71"/>
  <c r="E37" i="71"/>
  <c r="E35" i="71"/>
  <c r="E11" i="71"/>
  <c r="E23" i="71"/>
  <c r="E40" i="71"/>
  <c r="E44" i="71"/>
  <c r="E41" i="71"/>
  <c r="E36" i="71"/>
  <c r="E28" i="71"/>
  <c r="E45" i="71"/>
  <c r="E34" i="71"/>
  <c r="E57" i="71"/>
  <c r="E50" i="71"/>
  <c r="E51" i="71"/>
  <c r="E59" i="71"/>
  <c r="E48" i="71"/>
  <c r="E27" i="71"/>
  <c r="E62" i="71"/>
  <c r="E60" i="71"/>
  <c r="E54" i="71"/>
  <c r="E63" i="71"/>
  <c r="E61" i="71"/>
  <c r="E58" i="71"/>
  <c r="E52" i="71"/>
  <c r="E43" i="71"/>
  <c r="E49" i="71"/>
  <c r="E46" i="71"/>
  <c r="E55" i="71"/>
  <c r="E64" i="71"/>
  <c r="E53" i="71"/>
  <c r="E66" i="71"/>
  <c r="E65" i="71"/>
  <c r="E56" i="71"/>
  <c r="E74" i="71"/>
  <c r="E26" i="71"/>
  <c r="E16" i="71"/>
  <c r="E70" i="71"/>
  <c r="E73" i="71"/>
  <c r="E67" i="71"/>
  <c r="E68" i="71"/>
  <c r="E69" i="71"/>
  <c r="E71" i="71"/>
  <c r="E72" i="71"/>
  <c r="E47" i="71"/>
  <c r="E75" i="71"/>
  <c r="E9" i="71"/>
  <c r="E76" i="71"/>
  <c r="E77" i="71"/>
  <c r="E12" i="71"/>
  <c r="C57" i="72"/>
  <c r="H57" i="72"/>
  <c r="E57" i="72"/>
  <c r="G57" i="72"/>
  <c r="C58" i="72"/>
  <c r="E58" i="72"/>
  <c r="G58" i="72"/>
  <c r="C58" i="84"/>
  <c r="E58" i="84"/>
  <c r="G58" i="84"/>
  <c r="C57" i="84"/>
  <c r="H57" i="84"/>
  <c r="E57" i="84"/>
  <c r="G57" i="84"/>
  <c r="C56" i="84"/>
  <c r="E56" i="84"/>
  <c r="G56" i="84"/>
  <c r="C55" i="84"/>
  <c r="H55" i="84"/>
  <c r="E55" i="84"/>
  <c r="G55" i="84"/>
  <c r="C54" i="84"/>
  <c r="E54" i="84"/>
  <c r="H54" i="84"/>
  <c r="G54" i="84"/>
  <c r="C53" i="84"/>
  <c r="E53" i="84"/>
  <c r="H53" i="84"/>
  <c r="G53" i="84"/>
  <c r="C52" i="84"/>
  <c r="E52" i="84"/>
  <c r="H52" i="84"/>
  <c r="G52" i="84"/>
  <c r="C51" i="84"/>
  <c r="E51" i="84"/>
  <c r="H51" i="84"/>
  <c r="G51" i="84"/>
  <c r="C50" i="84"/>
  <c r="E50" i="84"/>
  <c r="G50" i="84"/>
  <c r="C49" i="84"/>
  <c r="E49" i="84"/>
  <c r="G49" i="84"/>
  <c r="C48" i="84"/>
  <c r="E48" i="84"/>
  <c r="G48" i="84"/>
  <c r="H48" i="84"/>
  <c r="C47" i="84"/>
  <c r="E47" i="84"/>
  <c r="G47" i="84"/>
  <c r="H47" i="84"/>
  <c r="C46" i="84"/>
  <c r="H46" i="84"/>
  <c r="E46" i="84"/>
  <c r="G46" i="84"/>
  <c r="C45" i="84"/>
  <c r="E45" i="84"/>
  <c r="G45" i="84"/>
  <c r="H45" i="84"/>
  <c r="C44" i="84"/>
  <c r="E44" i="84"/>
  <c r="G44" i="84"/>
  <c r="H44" i="84"/>
  <c r="C43" i="84"/>
  <c r="E43" i="84"/>
  <c r="G43" i="84"/>
  <c r="C42" i="84"/>
  <c r="H42" i="84"/>
  <c r="E42" i="84"/>
  <c r="G42" i="84"/>
  <c r="C41" i="84"/>
  <c r="H41" i="84"/>
  <c r="E41" i="84"/>
  <c r="G41" i="84"/>
  <c r="C40" i="84"/>
  <c r="E40" i="84"/>
  <c r="G40" i="84"/>
  <c r="C39" i="84"/>
  <c r="H39" i="84"/>
  <c r="E39" i="84"/>
  <c r="G39" i="84"/>
  <c r="C38" i="84"/>
  <c r="E38" i="84"/>
  <c r="H38" i="84"/>
  <c r="G38" i="84"/>
  <c r="C37" i="84"/>
  <c r="E37" i="84"/>
  <c r="H37" i="84"/>
  <c r="G37" i="84"/>
  <c r="C36" i="84"/>
  <c r="E36" i="84"/>
  <c r="H36" i="84"/>
  <c r="G36" i="84"/>
  <c r="C35" i="84"/>
  <c r="E35" i="84"/>
  <c r="H35" i="84"/>
  <c r="G35" i="84"/>
  <c r="C34" i="84"/>
  <c r="E34" i="84"/>
  <c r="H34" i="84"/>
  <c r="G34" i="84"/>
  <c r="C33" i="84"/>
  <c r="E33" i="84"/>
  <c r="G33" i="84"/>
  <c r="C32" i="84"/>
  <c r="E32" i="84"/>
  <c r="G32" i="84"/>
  <c r="C31" i="84"/>
  <c r="E31" i="84"/>
  <c r="G31" i="84"/>
  <c r="H31" i="84"/>
  <c r="C30" i="84"/>
  <c r="E30" i="84"/>
  <c r="G30" i="84"/>
  <c r="C29" i="84"/>
  <c r="E29" i="84"/>
  <c r="G29" i="84"/>
  <c r="C28" i="84"/>
  <c r="E28" i="84"/>
  <c r="G28" i="84"/>
  <c r="C27" i="84"/>
  <c r="E27" i="84"/>
  <c r="H27" i="84"/>
  <c r="G27" i="84"/>
  <c r="C26" i="84"/>
  <c r="E26" i="84"/>
  <c r="G26" i="84"/>
  <c r="C25" i="84"/>
  <c r="E25" i="84"/>
  <c r="G25" i="84"/>
  <c r="C24" i="84"/>
  <c r="H24" i="84"/>
  <c r="E24" i="84"/>
  <c r="G24" i="84"/>
  <c r="C23" i="84"/>
  <c r="H23" i="84"/>
  <c r="E23" i="84"/>
  <c r="G23" i="84"/>
  <c r="C22" i="84"/>
  <c r="H22" i="84"/>
  <c r="E22" i="84"/>
  <c r="C58" i="83"/>
  <c r="E58" i="83"/>
  <c r="G58" i="83"/>
  <c r="C57" i="83"/>
  <c r="E57" i="83"/>
  <c r="H57" i="83"/>
  <c r="G57" i="83"/>
  <c r="C56" i="83"/>
  <c r="E56" i="83"/>
  <c r="G56" i="83"/>
  <c r="C55" i="83"/>
  <c r="E55" i="83"/>
  <c r="H55" i="83"/>
  <c r="G55" i="83"/>
  <c r="C54" i="83"/>
  <c r="E54" i="83"/>
  <c r="G54" i="83"/>
  <c r="C53" i="83"/>
  <c r="E53" i="83"/>
  <c r="G53" i="83"/>
  <c r="C52" i="83"/>
  <c r="E52" i="83"/>
  <c r="G52" i="83"/>
  <c r="C51" i="83"/>
  <c r="E51" i="83"/>
  <c r="H51" i="83"/>
  <c r="G51" i="83"/>
  <c r="C50" i="83"/>
  <c r="E50" i="83"/>
  <c r="H50" i="83"/>
  <c r="G50" i="83"/>
  <c r="C49" i="83"/>
  <c r="E49" i="83"/>
  <c r="G49" i="83"/>
  <c r="C48" i="83"/>
  <c r="H48" i="83"/>
  <c r="E48" i="83"/>
  <c r="G48" i="83"/>
  <c r="C47" i="83"/>
  <c r="E47" i="83"/>
  <c r="H47" i="83"/>
  <c r="G47" i="83"/>
  <c r="C46" i="83"/>
  <c r="E46" i="83"/>
  <c r="G46" i="83"/>
  <c r="C45" i="83"/>
  <c r="E45" i="83"/>
  <c r="G45" i="83"/>
  <c r="C44" i="83"/>
  <c r="H44" i="83"/>
  <c r="E44" i="83"/>
  <c r="G44" i="83"/>
  <c r="C43" i="83"/>
  <c r="E43" i="83"/>
  <c r="G43" i="83"/>
  <c r="C42" i="83"/>
  <c r="E42" i="83"/>
  <c r="H42" i="83"/>
  <c r="G42" i="83"/>
  <c r="C41" i="83"/>
  <c r="E41" i="83"/>
  <c r="G41" i="83"/>
  <c r="C40" i="83"/>
  <c r="H40" i="83"/>
  <c r="E40" i="83"/>
  <c r="G40" i="83"/>
  <c r="C39" i="83"/>
  <c r="H39" i="83"/>
  <c r="E39" i="83"/>
  <c r="G39" i="83"/>
  <c r="C38" i="83"/>
  <c r="H38" i="83"/>
  <c r="E38" i="83"/>
  <c r="G38" i="83"/>
  <c r="C37" i="83"/>
  <c r="H37" i="83"/>
  <c r="E37" i="83"/>
  <c r="G37" i="83"/>
  <c r="C36" i="83"/>
  <c r="H36" i="83"/>
  <c r="E36" i="83"/>
  <c r="G36" i="83"/>
  <c r="C35" i="83"/>
  <c r="E35" i="83"/>
  <c r="G35" i="83"/>
  <c r="C34" i="83"/>
  <c r="E34" i="83"/>
  <c r="G34" i="83"/>
  <c r="C33" i="83"/>
  <c r="E33" i="83"/>
  <c r="G33" i="83"/>
  <c r="C32" i="83"/>
  <c r="E32" i="83"/>
  <c r="G32" i="83"/>
  <c r="C31" i="83"/>
  <c r="E31" i="83"/>
  <c r="H31" i="83"/>
  <c r="G31" i="83"/>
  <c r="C30" i="83"/>
  <c r="E30" i="83"/>
  <c r="H30" i="83"/>
  <c r="G30" i="83"/>
  <c r="C29" i="83"/>
  <c r="E29" i="83"/>
  <c r="H29" i="83"/>
  <c r="G29" i="83"/>
  <c r="C28" i="83"/>
  <c r="E28" i="83"/>
  <c r="G28" i="83"/>
  <c r="C58" i="82"/>
  <c r="E58" i="82"/>
  <c r="G58" i="82"/>
  <c r="H58" i="82"/>
  <c r="C57" i="82"/>
  <c r="E57" i="82"/>
  <c r="G57" i="82"/>
  <c r="C56" i="82"/>
  <c r="H56" i="82"/>
  <c r="E56" i="82"/>
  <c r="G56" i="82"/>
  <c r="C55" i="82"/>
  <c r="E55" i="82"/>
  <c r="G55" i="82"/>
  <c r="C54" i="82"/>
  <c r="E54" i="82"/>
  <c r="G54" i="82"/>
  <c r="C53" i="82"/>
  <c r="H53" i="82"/>
  <c r="E53" i="82"/>
  <c r="G53" i="82"/>
  <c r="C52" i="82"/>
  <c r="H52" i="82"/>
  <c r="E52" i="82"/>
  <c r="G52" i="82"/>
  <c r="C51" i="82"/>
  <c r="H51" i="82"/>
  <c r="E51" i="82"/>
  <c r="G51" i="82"/>
  <c r="C50" i="82"/>
  <c r="E50" i="82"/>
  <c r="G50" i="82"/>
  <c r="C49" i="82"/>
  <c r="E49" i="82"/>
  <c r="G49" i="82"/>
  <c r="H49" i="82"/>
  <c r="C48" i="82"/>
  <c r="E48" i="82"/>
  <c r="G48" i="82"/>
  <c r="C47" i="82"/>
  <c r="H47" i="82"/>
  <c r="E47" i="82"/>
  <c r="G47" i="82"/>
  <c r="C46" i="82"/>
  <c r="E46" i="82"/>
  <c r="G46" i="82"/>
  <c r="C45" i="82"/>
  <c r="E45" i="82"/>
  <c r="G45" i="82"/>
  <c r="C44" i="82"/>
  <c r="E44" i="82"/>
  <c r="G44" i="82"/>
  <c r="C43" i="82"/>
  <c r="E43" i="82"/>
  <c r="G43" i="82"/>
  <c r="H43" i="82"/>
  <c r="C42" i="82"/>
  <c r="E42" i="82"/>
  <c r="G42" i="82"/>
  <c r="C41" i="82"/>
  <c r="E41" i="82"/>
  <c r="G41" i="82"/>
  <c r="C40" i="82"/>
  <c r="E40" i="82"/>
  <c r="G40" i="82"/>
  <c r="C39" i="82"/>
  <c r="H39" i="82"/>
  <c r="E39" i="82"/>
  <c r="G39" i="82"/>
  <c r="C38" i="82"/>
  <c r="E38" i="82"/>
  <c r="G38" i="82"/>
  <c r="C37" i="82"/>
  <c r="E37" i="82"/>
  <c r="G37" i="82"/>
  <c r="C36" i="82"/>
  <c r="E36" i="82"/>
  <c r="G36" i="82"/>
  <c r="C35" i="82"/>
  <c r="H35" i="82"/>
  <c r="E35" i="82"/>
  <c r="G35" i="82"/>
  <c r="C34" i="82"/>
  <c r="E34" i="82"/>
  <c r="G34" i="82"/>
  <c r="C33" i="82"/>
  <c r="E33" i="82"/>
  <c r="G33" i="82"/>
  <c r="C32" i="82"/>
  <c r="E32" i="82"/>
  <c r="G32" i="82"/>
  <c r="C58" i="81"/>
  <c r="H58" i="81"/>
  <c r="E58" i="81"/>
  <c r="G58" i="81"/>
  <c r="C57" i="81"/>
  <c r="E57" i="81"/>
  <c r="G57" i="81"/>
  <c r="C56" i="81"/>
  <c r="E56" i="81"/>
  <c r="G56" i="81"/>
  <c r="C55" i="81"/>
  <c r="E55" i="81"/>
  <c r="G55" i="81"/>
  <c r="C54" i="81"/>
  <c r="E54" i="81"/>
  <c r="G54" i="81"/>
  <c r="H54" i="81"/>
  <c r="C53" i="81"/>
  <c r="E53" i="81"/>
  <c r="G53" i="81"/>
  <c r="C52" i="81"/>
  <c r="E52" i="81"/>
  <c r="G52" i="81"/>
  <c r="C51" i="81"/>
  <c r="E51" i="81"/>
  <c r="G51" i="81"/>
  <c r="C50" i="81"/>
  <c r="H50" i="81"/>
  <c r="E50" i="81"/>
  <c r="G50" i="81"/>
  <c r="C49" i="81"/>
  <c r="E49" i="81"/>
  <c r="G49" i="81"/>
  <c r="C48" i="81"/>
  <c r="E48" i="81"/>
  <c r="G48" i="81"/>
  <c r="C47" i="81"/>
  <c r="E47" i="81"/>
  <c r="G47" i="81"/>
  <c r="C46" i="81"/>
  <c r="H46" i="81"/>
  <c r="E46" i="81"/>
  <c r="G46" i="81"/>
  <c r="C45" i="81"/>
  <c r="E45" i="81"/>
  <c r="G45" i="81"/>
  <c r="C44" i="81"/>
  <c r="E44" i="81"/>
  <c r="G44" i="81"/>
  <c r="C43" i="81"/>
  <c r="E43" i="81"/>
  <c r="G43" i="81"/>
  <c r="C42" i="81"/>
  <c r="H42" i="81"/>
  <c r="E42" i="81"/>
  <c r="G42" i="81"/>
  <c r="C41" i="81"/>
  <c r="E41" i="81"/>
  <c r="G41" i="81"/>
  <c r="C40" i="81"/>
  <c r="E40" i="81"/>
  <c r="G40" i="81"/>
  <c r="C39" i="81"/>
  <c r="E39" i="81"/>
  <c r="G39" i="81"/>
  <c r="C38" i="81"/>
  <c r="E38" i="81"/>
  <c r="G38" i="81"/>
  <c r="H38" i="81"/>
  <c r="C37" i="81"/>
  <c r="E37" i="81"/>
  <c r="G37" i="81"/>
  <c r="C36" i="81"/>
  <c r="E36" i="81"/>
  <c r="G36" i="81"/>
  <c r="C35" i="81"/>
  <c r="E35" i="81"/>
  <c r="G35" i="81"/>
  <c r="C58" i="80"/>
  <c r="H58" i="80"/>
  <c r="E58" i="80"/>
  <c r="G58" i="80"/>
  <c r="C57" i="80"/>
  <c r="E57" i="80"/>
  <c r="G57" i="80"/>
  <c r="C56" i="80"/>
  <c r="E56" i="80"/>
  <c r="G56" i="80"/>
  <c r="C55" i="80"/>
  <c r="H55" i="80"/>
  <c r="E55" i="80"/>
  <c r="G55" i="80"/>
  <c r="C54" i="80"/>
  <c r="H54" i="80"/>
  <c r="E54" i="80"/>
  <c r="G54" i="80"/>
  <c r="C53" i="80"/>
  <c r="H53" i="80"/>
  <c r="E53" i="80"/>
  <c r="G53" i="80"/>
  <c r="C52" i="80"/>
  <c r="H52" i="80"/>
  <c r="E52" i="80"/>
  <c r="G52" i="80"/>
  <c r="C51" i="80"/>
  <c r="H51" i="80"/>
  <c r="E51" i="80"/>
  <c r="G51" i="80"/>
  <c r="C50" i="80"/>
  <c r="H50" i="80"/>
  <c r="E50" i="80"/>
  <c r="G50" i="80"/>
  <c r="C49" i="80"/>
  <c r="H49" i="80"/>
  <c r="E49" i="80"/>
  <c r="G49" i="80"/>
  <c r="C48" i="80"/>
  <c r="H48" i="80"/>
  <c r="E48" i="80"/>
  <c r="G48" i="80"/>
  <c r="C47" i="80"/>
  <c r="H47" i="80"/>
  <c r="E47" i="80"/>
  <c r="G47" i="80"/>
  <c r="C46" i="80"/>
  <c r="H46" i="80"/>
  <c r="E46" i="80"/>
  <c r="G46" i="80"/>
  <c r="C45" i="80"/>
  <c r="H45" i="80"/>
  <c r="E45" i="80"/>
  <c r="G45" i="80"/>
  <c r="C44" i="80"/>
  <c r="H44" i="80"/>
  <c r="E44" i="80"/>
  <c r="G44" i="80"/>
  <c r="C43" i="80"/>
  <c r="H43" i="80"/>
  <c r="E43" i="80"/>
  <c r="G43" i="80"/>
  <c r="C42" i="80"/>
  <c r="H42" i="80"/>
  <c r="E42" i="80"/>
  <c r="G42" i="80"/>
  <c r="C41" i="80"/>
  <c r="H41" i="80"/>
  <c r="E41" i="80"/>
  <c r="G41" i="80"/>
  <c r="C40" i="80"/>
  <c r="H40" i="80"/>
  <c r="E40" i="80"/>
  <c r="G40" i="80"/>
  <c r="C39" i="80"/>
  <c r="H39" i="80"/>
  <c r="E39" i="80"/>
  <c r="G39" i="80"/>
  <c r="C38" i="80"/>
  <c r="H38" i="80"/>
  <c r="E38" i="80"/>
  <c r="G38" i="80"/>
  <c r="C37" i="80"/>
  <c r="H37" i="80"/>
  <c r="E37" i="80"/>
  <c r="G37" i="80"/>
  <c r="C36" i="80"/>
  <c r="H36" i="80"/>
  <c r="E36" i="80"/>
  <c r="G36" i="80"/>
  <c r="C35" i="80"/>
  <c r="H35" i="80"/>
  <c r="E35" i="80"/>
  <c r="G35" i="80"/>
  <c r="C34" i="80"/>
  <c r="H34" i="80"/>
  <c r="E34" i="80"/>
  <c r="G34" i="80"/>
  <c r="E33" i="80"/>
  <c r="H33" i="80"/>
  <c r="G33" i="80"/>
  <c r="E32" i="80"/>
  <c r="H32" i="80"/>
  <c r="G32" i="80"/>
  <c r="E31" i="80"/>
  <c r="G31" i="80"/>
  <c r="E30" i="80"/>
  <c r="H30" i="80"/>
  <c r="G30" i="80"/>
  <c r="E29" i="80"/>
  <c r="H29" i="80"/>
  <c r="G29" i="80"/>
  <c r="E28" i="80"/>
  <c r="H28" i="80"/>
  <c r="G28" i="80"/>
  <c r="E27" i="80"/>
  <c r="H27" i="80"/>
  <c r="G27" i="80"/>
  <c r="E26" i="80"/>
  <c r="H26" i="80"/>
  <c r="G26" i="80"/>
  <c r="E25" i="80"/>
  <c r="H25" i="80"/>
  <c r="G25" i="80"/>
  <c r="G24" i="80"/>
  <c r="H24" i="80"/>
  <c r="G23" i="80"/>
  <c r="G22" i="80"/>
  <c r="H22" i="80"/>
  <c r="C58" i="79"/>
  <c r="H58" i="79"/>
  <c r="E58" i="79"/>
  <c r="G58" i="79"/>
  <c r="C57" i="79"/>
  <c r="H57" i="79"/>
  <c r="E57" i="79"/>
  <c r="G57" i="79"/>
  <c r="C56" i="79"/>
  <c r="E56" i="79"/>
  <c r="H56" i="79"/>
  <c r="G56" i="79"/>
  <c r="C55" i="79"/>
  <c r="H55" i="79"/>
  <c r="E55" i="79"/>
  <c r="G55" i="79"/>
  <c r="C54" i="79"/>
  <c r="E54" i="79"/>
  <c r="G54" i="79"/>
  <c r="C53" i="79"/>
  <c r="E53" i="79"/>
  <c r="G53" i="79"/>
  <c r="H53" i="79"/>
  <c r="C52" i="79"/>
  <c r="E52" i="79"/>
  <c r="G52" i="79"/>
  <c r="H52" i="79"/>
  <c r="C51" i="79"/>
  <c r="E51" i="79"/>
  <c r="G51" i="79"/>
  <c r="H51" i="79"/>
  <c r="C50" i="79"/>
  <c r="E50" i="79"/>
  <c r="G50" i="79"/>
  <c r="H50" i="79"/>
  <c r="C49" i="79"/>
  <c r="E49" i="79"/>
  <c r="G49" i="79"/>
  <c r="C48" i="79"/>
  <c r="E48" i="79"/>
  <c r="G48" i="79"/>
  <c r="C47" i="79"/>
  <c r="H47" i="79"/>
  <c r="E47" i="79"/>
  <c r="G47" i="79"/>
  <c r="C46" i="79"/>
  <c r="E46" i="79"/>
  <c r="G46" i="79"/>
  <c r="C45" i="79"/>
  <c r="E45" i="79"/>
  <c r="G45" i="79"/>
  <c r="C44" i="79"/>
  <c r="E44" i="79"/>
  <c r="G44" i="79"/>
  <c r="H44" i="79"/>
  <c r="C43" i="79"/>
  <c r="E43" i="79"/>
  <c r="G43" i="79"/>
  <c r="H43" i="79"/>
  <c r="C42" i="79"/>
  <c r="E42" i="79"/>
  <c r="G42" i="79"/>
  <c r="C41" i="79"/>
  <c r="E41" i="79"/>
  <c r="G41" i="79"/>
  <c r="C40" i="79"/>
  <c r="E40" i="79"/>
  <c r="G40" i="79"/>
  <c r="C39" i="79"/>
  <c r="E39" i="79"/>
  <c r="G39" i="79"/>
  <c r="C38" i="79"/>
  <c r="E38" i="79"/>
  <c r="G38" i="79"/>
  <c r="C37" i="79"/>
  <c r="E37" i="79"/>
  <c r="G37" i="79"/>
  <c r="C36" i="79"/>
  <c r="E36" i="79"/>
  <c r="G36" i="79"/>
  <c r="C35" i="79"/>
  <c r="E35" i="79"/>
  <c r="H35" i="79"/>
  <c r="G35" i="79"/>
  <c r="C34" i="79"/>
  <c r="E34" i="79"/>
  <c r="G34" i="79"/>
  <c r="C33" i="79"/>
  <c r="E33" i="79"/>
  <c r="H33" i="79"/>
  <c r="G33" i="79"/>
  <c r="C32" i="79"/>
  <c r="E32" i="79"/>
  <c r="H32" i="79"/>
  <c r="G32" i="79"/>
  <c r="C31" i="79"/>
  <c r="E31" i="79"/>
  <c r="G31" i="79"/>
  <c r="C30" i="79"/>
  <c r="E30" i="79"/>
  <c r="G30" i="79"/>
  <c r="C29" i="79"/>
  <c r="E29" i="79"/>
  <c r="G29" i="79"/>
  <c r="C28" i="79"/>
  <c r="H28" i="79"/>
  <c r="E28" i="79"/>
  <c r="G28" i="79"/>
  <c r="C27" i="79"/>
  <c r="E27" i="79"/>
  <c r="G27" i="79"/>
  <c r="C26" i="79"/>
  <c r="E26" i="79"/>
  <c r="G26" i="79"/>
  <c r="C25" i="79"/>
  <c r="E25" i="79"/>
  <c r="H25" i="79"/>
  <c r="G25" i="79"/>
  <c r="C24" i="79"/>
  <c r="E24" i="79"/>
  <c r="G24" i="79"/>
  <c r="C23" i="79"/>
  <c r="E23" i="79"/>
  <c r="G23" i="79"/>
  <c r="C22" i="79"/>
  <c r="E22" i="79"/>
  <c r="G22" i="79"/>
  <c r="C58" i="78"/>
  <c r="E58" i="78"/>
  <c r="G58" i="78"/>
  <c r="C57" i="78"/>
  <c r="E57" i="78"/>
  <c r="G57" i="78"/>
  <c r="H57" i="78"/>
  <c r="C56" i="78"/>
  <c r="E56" i="78"/>
  <c r="H56" i="78"/>
  <c r="G56" i="78"/>
  <c r="C55" i="78"/>
  <c r="E55" i="78"/>
  <c r="G55" i="78"/>
  <c r="C54" i="78"/>
  <c r="E54" i="78"/>
  <c r="G54" i="78"/>
  <c r="C53" i="78"/>
  <c r="H53" i="78"/>
  <c r="E53" i="78"/>
  <c r="G53" i="78"/>
  <c r="C52" i="78"/>
  <c r="E52" i="78"/>
  <c r="G52" i="78"/>
  <c r="C51" i="78"/>
  <c r="E51" i="78"/>
  <c r="G51" i="78"/>
  <c r="C50" i="78"/>
  <c r="E50" i="78"/>
  <c r="G50" i="78"/>
  <c r="C49" i="78"/>
  <c r="E49" i="78"/>
  <c r="G49" i="78"/>
  <c r="C48" i="78"/>
  <c r="E48" i="78"/>
  <c r="G48" i="78"/>
  <c r="C47" i="78"/>
  <c r="E47" i="78"/>
  <c r="G47" i="78"/>
  <c r="C46" i="78"/>
  <c r="E46" i="78"/>
  <c r="G46" i="78"/>
  <c r="H46" i="78"/>
  <c r="C45" i="78"/>
  <c r="E45" i="78"/>
  <c r="G45" i="78"/>
  <c r="H45" i="78"/>
  <c r="C44" i="78"/>
  <c r="E44" i="78"/>
  <c r="G44" i="78"/>
  <c r="C43" i="78"/>
  <c r="E43" i="78"/>
  <c r="G43" i="78"/>
  <c r="C42" i="78"/>
  <c r="H42" i="78"/>
  <c r="E42" i="78"/>
  <c r="G42" i="78"/>
  <c r="C41" i="78"/>
  <c r="E41" i="78"/>
  <c r="G41" i="78"/>
  <c r="C40" i="78"/>
  <c r="E40" i="78"/>
  <c r="G40" i="78"/>
  <c r="C39" i="78"/>
  <c r="E39" i="78"/>
  <c r="G39" i="78"/>
  <c r="C38" i="78"/>
  <c r="E38" i="78"/>
  <c r="G38" i="78"/>
  <c r="H38" i="78"/>
  <c r="C37" i="78"/>
  <c r="E37" i="78"/>
  <c r="G37" i="78"/>
  <c r="C36" i="78"/>
  <c r="E36" i="78"/>
  <c r="G36" i="78"/>
  <c r="C35" i="78"/>
  <c r="E35" i="78"/>
  <c r="G35" i="78"/>
  <c r="C34" i="78"/>
  <c r="E34" i="78"/>
  <c r="G34" i="78"/>
  <c r="C33" i="78"/>
  <c r="E33" i="78"/>
  <c r="G33" i="78"/>
  <c r="C32" i="78"/>
  <c r="E32" i="78"/>
  <c r="G32" i="78"/>
  <c r="C31" i="78"/>
  <c r="E31" i="78"/>
  <c r="G31" i="78"/>
  <c r="C30" i="78"/>
  <c r="E30" i="78"/>
  <c r="G30" i="78"/>
  <c r="C29" i="78"/>
  <c r="E29" i="78"/>
  <c r="G29" i="78"/>
  <c r="C28" i="78"/>
  <c r="E28" i="78"/>
  <c r="G28" i="78"/>
  <c r="C27" i="78"/>
  <c r="E27" i="78"/>
  <c r="G27" i="78"/>
  <c r="H27" i="78"/>
  <c r="C26" i="78"/>
  <c r="H26" i="78"/>
  <c r="E26" i="78"/>
  <c r="G26" i="78"/>
  <c r="C25" i="78"/>
  <c r="E25" i="78"/>
  <c r="G25" i="78"/>
  <c r="C24" i="78"/>
  <c r="E24" i="78"/>
  <c r="G24" i="78"/>
  <c r="C23" i="78"/>
  <c r="H23" i="78"/>
  <c r="E23" i="78"/>
  <c r="G23" i="78"/>
  <c r="C22" i="78"/>
  <c r="E22" i="78"/>
  <c r="G22" i="78"/>
  <c r="C21" i="78"/>
  <c r="E21" i="78"/>
  <c r="H21" i="78"/>
  <c r="G21" i="78"/>
  <c r="C20" i="78"/>
  <c r="E20" i="78"/>
  <c r="H20" i="78"/>
  <c r="G20" i="78"/>
  <c r="C19" i="78"/>
  <c r="E19" i="78"/>
  <c r="G19" i="78"/>
  <c r="C18" i="78"/>
  <c r="E18" i="78"/>
  <c r="G18" i="78"/>
  <c r="C58" i="76"/>
  <c r="E58" i="76"/>
  <c r="G58" i="76"/>
  <c r="H58" i="76"/>
  <c r="C57" i="76"/>
  <c r="E57" i="76"/>
  <c r="G57" i="76"/>
  <c r="C56" i="76"/>
  <c r="E56" i="76"/>
  <c r="G56" i="76"/>
  <c r="C55" i="76"/>
  <c r="E55" i="76"/>
  <c r="G55" i="76"/>
  <c r="C54" i="76"/>
  <c r="H54" i="76"/>
  <c r="E54" i="76"/>
  <c r="G54" i="76"/>
  <c r="C53" i="76"/>
  <c r="E53" i="76"/>
  <c r="G53" i="76"/>
  <c r="C52" i="76"/>
  <c r="E52" i="76"/>
  <c r="G52" i="76"/>
  <c r="C51" i="76"/>
  <c r="E51" i="76"/>
  <c r="G51" i="76"/>
  <c r="C50" i="76"/>
  <c r="E50" i="76"/>
  <c r="G50" i="76"/>
  <c r="C49" i="76"/>
  <c r="H49" i="76"/>
  <c r="E49" i="76"/>
  <c r="G49" i="76"/>
  <c r="C48" i="76"/>
  <c r="H48" i="76"/>
  <c r="E48" i="76"/>
  <c r="G48" i="76"/>
  <c r="C47" i="76"/>
  <c r="E47" i="76"/>
  <c r="H47" i="76"/>
  <c r="G47" i="76"/>
  <c r="C46" i="76"/>
  <c r="E46" i="76"/>
  <c r="G46" i="76"/>
  <c r="C45" i="76"/>
  <c r="E45" i="76"/>
  <c r="G45" i="76"/>
  <c r="C44" i="76"/>
  <c r="E44" i="76"/>
  <c r="G44" i="76"/>
  <c r="C43" i="76"/>
  <c r="E43" i="76"/>
  <c r="G43" i="76"/>
  <c r="C42" i="76"/>
  <c r="E42" i="76"/>
  <c r="H42" i="76"/>
  <c r="G42" i="76"/>
  <c r="C41" i="76"/>
  <c r="E41" i="76"/>
  <c r="G41" i="76"/>
  <c r="C40" i="76"/>
  <c r="E40" i="76"/>
  <c r="G40" i="76"/>
  <c r="C39" i="76"/>
  <c r="E39" i="76"/>
  <c r="G39" i="76"/>
  <c r="C38" i="76"/>
  <c r="E38" i="76"/>
  <c r="G38" i="76"/>
  <c r="C37" i="76"/>
  <c r="E37" i="76"/>
  <c r="G37" i="76"/>
  <c r="C36" i="76"/>
  <c r="E36" i="76"/>
  <c r="G36" i="76"/>
  <c r="C35" i="76"/>
  <c r="E35" i="76"/>
  <c r="G35" i="76"/>
  <c r="C34" i="76"/>
  <c r="E34" i="76"/>
  <c r="G34" i="76"/>
  <c r="H34" i="76"/>
  <c r="C33" i="76"/>
  <c r="E33" i="76"/>
  <c r="G33" i="76"/>
  <c r="H33" i="76"/>
  <c r="C32" i="76"/>
  <c r="E32" i="76"/>
  <c r="G32" i="76"/>
  <c r="H32" i="76"/>
  <c r="C31" i="76"/>
  <c r="E31" i="76"/>
  <c r="G31" i="76"/>
  <c r="H31" i="76"/>
  <c r="C30" i="76"/>
  <c r="E30" i="76"/>
  <c r="G30" i="76"/>
  <c r="H30" i="76"/>
  <c r="C29" i="76"/>
  <c r="E29" i="76"/>
  <c r="G29" i="76"/>
  <c r="H29" i="76"/>
  <c r="C28" i="76"/>
  <c r="E28" i="76"/>
  <c r="G28" i="76"/>
  <c r="H28" i="76"/>
  <c r="C27" i="76"/>
  <c r="E27" i="76"/>
  <c r="G27" i="76"/>
  <c r="H27" i="76"/>
  <c r="C58" i="75"/>
  <c r="E58" i="75"/>
  <c r="G58" i="75"/>
  <c r="H58" i="75"/>
  <c r="C57" i="75"/>
  <c r="H57" i="75"/>
  <c r="E57" i="75"/>
  <c r="G57" i="75"/>
  <c r="C56" i="75"/>
  <c r="H56" i="75"/>
  <c r="E56" i="75"/>
  <c r="G56" i="75"/>
  <c r="C55" i="75"/>
  <c r="H55" i="75"/>
  <c r="E55" i="75"/>
  <c r="G55" i="75"/>
  <c r="C54" i="75"/>
  <c r="H54" i="75"/>
  <c r="E54" i="75"/>
  <c r="G54" i="75"/>
  <c r="C53" i="75"/>
  <c r="H53" i="75"/>
  <c r="E53" i="75"/>
  <c r="G53" i="75"/>
  <c r="C52" i="75"/>
  <c r="H52" i="75"/>
  <c r="E52" i="75"/>
  <c r="G52" i="75"/>
  <c r="C51" i="75"/>
  <c r="H51" i="75"/>
  <c r="E51" i="75"/>
  <c r="G51" i="75"/>
  <c r="C50" i="75"/>
  <c r="H50" i="75"/>
  <c r="E50" i="75"/>
  <c r="G50" i="75"/>
  <c r="C49" i="75"/>
  <c r="H49" i="75"/>
  <c r="E49" i="75"/>
  <c r="G49" i="75"/>
  <c r="C48" i="75"/>
  <c r="H48" i="75"/>
  <c r="E48" i="75"/>
  <c r="G48" i="75"/>
  <c r="C47" i="75"/>
  <c r="H47" i="75"/>
  <c r="E47" i="75"/>
  <c r="G47" i="75"/>
  <c r="C46" i="75"/>
  <c r="H46" i="75"/>
  <c r="E46" i="75"/>
  <c r="G46" i="75"/>
  <c r="C45" i="75"/>
  <c r="H45" i="75"/>
  <c r="E45" i="75"/>
  <c r="G45" i="75"/>
  <c r="C44" i="75"/>
  <c r="H44" i="75"/>
  <c r="E44" i="75"/>
  <c r="G44" i="75"/>
  <c r="C43" i="75"/>
  <c r="H43" i="75"/>
  <c r="E43" i="75"/>
  <c r="G43" i="75"/>
  <c r="C42" i="75"/>
  <c r="H42" i="75"/>
  <c r="E42" i="75"/>
  <c r="G42" i="75"/>
  <c r="C41" i="75"/>
  <c r="H41" i="75"/>
  <c r="E41" i="75"/>
  <c r="G41" i="75"/>
  <c r="C40" i="75"/>
  <c r="H40" i="75"/>
  <c r="E40" i="75"/>
  <c r="G40" i="75"/>
  <c r="C39" i="75"/>
  <c r="H39" i="75"/>
  <c r="E39" i="75"/>
  <c r="G39" i="75"/>
  <c r="C38" i="75"/>
  <c r="H38" i="75"/>
  <c r="E38" i="75"/>
  <c r="G38" i="75"/>
  <c r="C37" i="75"/>
  <c r="H37" i="75"/>
  <c r="E37" i="75"/>
  <c r="G37" i="75"/>
  <c r="C36" i="75"/>
  <c r="H36" i="75"/>
  <c r="E36" i="75"/>
  <c r="G36" i="75"/>
  <c r="C35" i="75"/>
  <c r="H35" i="75"/>
  <c r="E35" i="75"/>
  <c r="G35" i="75"/>
  <c r="C34" i="75"/>
  <c r="H34" i="75"/>
  <c r="E34" i="75"/>
  <c r="G34" i="75"/>
  <c r="C33" i="75"/>
  <c r="H33" i="75"/>
  <c r="E33" i="75"/>
  <c r="G33" i="75"/>
  <c r="C32" i="75"/>
  <c r="H32" i="75"/>
  <c r="E32" i="75"/>
  <c r="G32" i="75"/>
  <c r="C31" i="75"/>
  <c r="H31" i="75"/>
  <c r="E31" i="75"/>
  <c r="G31" i="75"/>
  <c r="C30" i="75"/>
  <c r="H30" i="75"/>
  <c r="E30" i="75"/>
  <c r="G30" i="75"/>
  <c r="C29" i="75"/>
  <c r="H29" i="75"/>
  <c r="E29" i="75"/>
  <c r="G29" i="75"/>
  <c r="C28" i="75"/>
  <c r="H28" i="75"/>
  <c r="E28" i="75"/>
  <c r="G28" i="75"/>
  <c r="C27" i="75"/>
  <c r="H27" i="75"/>
  <c r="E27" i="75"/>
  <c r="G27" i="75"/>
  <c r="C26" i="75"/>
  <c r="H26" i="75"/>
  <c r="E26" i="75"/>
  <c r="G26" i="75"/>
  <c r="C25" i="75"/>
  <c r="H25" i="75"/>
  <c r="E25" i="75"/>
  <c r="G25" i="75"/>
  <c r="C24" i="75"/>
  <c r="H24" i="75"/>
  <c r="E24" i="75"/>
  <c r="G24" i="75"/>
  <c r="C23" i="75"/>
  <c r="H23" i="75"/>
  <c r="E23" i="75"/>
  <c r="G23" i="75"/>
  <c r="C22" i="75"/>
  <c r="H22" i="75"/>
  <c r="E22" i="75"/>
  <c r="G22" i="75"/>
  <c r="C21" i="75"/>
  <c r="H21" i="75"/>
  <c r="E21" i="75"/>
  <c r="G21" i="75"/>
  <c r="C20" i="75"/>
  <c r="H20" i="75"/>
  <c r="E20" i="75"/>
  <c r="G20" i="75"/>
  <c r="C19" i="75"/>
  <c r="H19" i="75"/>
  <c r="E19" i="75"/>
  <c r="G19" i="75"/>
  <c r="C18" i="75"/>
  <c r="H18" i="75"/>
  <c r="E18" i="75"/>
  <c r="G18" i="75"/>
  <c r="C58" i="73"/>
  <c r="H58" i="73"/>
  <c r="E58" i="73"/>
  <c r="G58" i="73"/>
  <c r="C57" i="73"/>
  <c r="H57" i="73"/>
  <c r="E57" i="73"/>
  <c r="G57" i="73"/>
  <c r="C56" i="73"/>
  <c r="H56" i="73"/>
  <c r="E56" i="73"/>
  <c r="G56" i="73"/>
  <c r="C55" i="73"/>
  <c r="H55" i="73"/>
  <c r="E55" i="73"/>
  <c r="G55" i="73"/>
  <c r="C54" i="73"/>
  <c r="H54" i="73"/>
  <c r="E54" i="73"/>
  <c r="G54" i="73"/>
  <c r="C53" i="73"/>
  <c r="H53" i="73"/>
  <c r="E53" i="73"/>
  <c r="G53" i="73"/>
  <c r="C52" i="73"/>
  <c r="H52" i="73"/>
  <c r="E52" i="73"/>
  <c r="G52" i="73"/>
  <c r="C51" i="73"/>
  <c r="H51" i="73"/>
  <c r="E51" i="73"/>
  <c r="G51" i="73"/>
  <c r="C50" i="73"/>
  <c r="H50" i="73"/>
  <c r="E50" i="73"/>
  <c r="G50" i="73"/>
  <c r="C49" i="73"/>
  <c r="H49" i="73"/>
  <c r="E49" i="73"/>
  <c r="G49" i="73"/>
  <c r="C48" i="73"/>
  <c r="H48" i="73"/>
  <c r="E48" i="73"/>
  <c r="G48" i="73"/>
  <c r="C47" i="73"/>
  <c r="H47" i="73"/>
  <c r="E47" i="73"/>
  <c r="G47" i="73"/>
  <c r="C46" i="73"/>
  <c r="H46" i="73"/>
  <c r="E46" i="73"/>
  <c r="G46" i="73"/>
  <c r="C45" i="73"/>
  <c r="H45" i="73"/>
  <c r="E45" i="73"/>
  <c r="G45" i="73"/>
  <c r="C44" i="73"/>
  <c r="H44" i="73"/>
  <c r="E44" i="73"/>
  <c r="G44" i="73"/>
  <c r="C43" i="73"/>
  <c r="H43" i="73"/>
  <c r="E43" i="73"/>
  <c r="G43" i="73"/>
  <c r="C42" i="73"/>
  <c r="H42" i="73"/>
  <c r="E42" i="73"/>
  <c r="G42" i="73"/>
  <c r="C41" i="73"/>
  <c r="H41" i="73"/>
  <c r="E41" i="73"/>
  <c r="G41" i="73"/>
  <c r="C40" i="73"/>
  <c r="H40" i="73"/>
  <c r="E40" i="73"/>
  <c r="G40" i="73"/>
  <c r="C39" i="73"/>
  <c r="H39" i="73"/>
  <c r="E39" i="73"/>
  <c r="G39" i="73"/>
  <c r="C38" i="73"/>
  <c r="H38" i="73"/>
  <c r="E38" i="73"/>
  <c r="G38" i="73"/>
  <c r="C37" i="73"/>
  <c r="H37" i="73"/>
  <c r="E37" i="73"/>
  <c r="G37" i="73"/>
  <c r="C36" i="73"/>
  <c r="H36" i="73"/>
  <c r="E36" i="73"/>
  <c r="G36" i="73"/>
  <c r="C35" i="73"/>
  <c r="H35" i="73"/>
  <c r="E35" i="73"/>
  <c r="G35" i="73"/>
  <c r="C34" i="73"/>
  <c r="H34" i="73"/>
  <c r="E34" i="73"/>
  <c r="G34" i="73"/>
  <c r="C33" i="73"/>
  <c r="H33" i="73"/>
  <c r="E33" i="73"/>
  <c r="G33" i="73"/>
  <c r="C32" i="73"/>
  <c r="H32" i="73"/>
  <c r="E32" i="73"/>
  <c r="G32" i="73"/>
  <c r="C31" i="73"/>
  <c r="H31" i="73"/>
  <c r="E31" i="73"/>
  <c r="G31" i="73"/>
  <c r="C30" i="73"/>
  <c r="E30" i="73"/>
  <c r="F7" i="71"/>
  <c r="E7" i="71"/>
  <c r="C56" i="3"/>
  <c r="E56" i="3"/>
  <c r="G56" i="3"/>
  <c r="C55" i="3"/>
  <c r="H55" i="3"/>
  <c r="E55" i="3"/>
  <c r="G55" i="3"/>
  <c r="C54" i="3"/>
  <c r="E54" i="3"/>
  <c r="G54" i="3"/>
  <c r="C53" i="3"/>
  <c r="E53" i="3"/>
  <c r="H53" i="3"/>
  <c r="G53" i="3"/>
  <c r="C52" i="3"/>
  <c r="E52" i="3"/>
  <c r="H52" i="3"/>
  <c r="G52" i="3"/>
  <c r="C51" i="3"/>
  <c r="E51" i="3"/>
  <c r="H51" i="3"/>
  <c r="G51" i="3"/>
  <c r="C50" i="3"/>
  <c r="E50" i="3"/>
  <c r="H50" i="3"/>
  <c r="G50" i="3"/>
  <c r="C49" i="3"/>
  <c r="E49" i="3"/>
  <c r="H49" i="3"/>
  <c r="G49" i="3"/>
  <c r="C48" i="3"/>
  <c r="E48" i="3"/>
  <c r="H48" i="3"/>
  <c r="G48" i="3"/>
  <c r="C47" i="3"/>
  <c r="E47" i="3"/>
  <c r="H47" i="3"/>
  <c r="G47" i="3"/>
  <c r="C46" i="3"/>
  <c r="E46" i="3"/>
  <c r="G46" i="3"/>
  <c r="C45" i="3"/>
  <c r="E45" i="3"/>
  <c r="G45" i="3"/>
  <c r="H45" i="3"/>
  <c r="C44" i="3"/>
  <c r="E44" i="3"/>
  <c r="G44" i="3"/>
  <c r="H44" i="3"/>
  <c r="C43" i="3"/>
  <c r="E43" i="3"/>
  <c r="G43" i="3"/>
  <c r="C42" i="3"/>
  <c r="E42" i="3"/>
  <c r="G42" i="3"/>
  <c r="C41" i="3"/>
  <c r="E41" i="3"/>
  <c r="G41" i="3"/>
  <c r="C40" i="3"/>
  <c r="E40" i="3"/>
  <c r="G40" i="3"/>
  <c r="C39" i="3"/>
  <c r="E39" i="3"/>
  <c r="G39" i="3"/>
  <c r="H39" i="3"/>
  <c r="C38" i="3"/>
  <c r="E38" i="3"/>
  <c r="G38" i="3"/>
  <c r="H38" i="3"/>
  <c r="C37" i="3"/>
  <c r="E37" i="3"/>
  <c r="H37" i="3"/>
  <c r="G37" i="3"/>
  <c r="C36" i="3"/>
  <c r="E36" i="3"/>
  <c r="G36" i="3"/>
  <c r="H36" i="3"/>
  <c r="C35" i="3"/>
  <c r="E35" i="3"/>
  <c r="G35" i="3"/>
  <c r="H35" i="3"/>
  <c r="C34" i="3"/>
  <c r="E34" i="3"/>
  <c r="G34" i="3"/>
  <c r="C33" i="3"/>
  <c r="H33" i="3"/>
  <c r="E33" i="3"/>
  <c r="G33" i="3"/>
  <c r="C32" i="3"/>
  <c r="E32" i="3"/>
  <c r="G32" i="3"/>
  <c r="C31" i="3"/>
  <c r="E31" i="3"/>
  <c r="G31" i="3"/>
  <c r="C30" i="3"/>
  <c r="H30" i="3"/>
  <c r="E30" i="3"/>
  <c r="G30" i="3"/>
  <c r="C29" i="3"/>
  <c r="H29" i="3"/>
  <c r="E29" i="3"/>
  <c r="G29" i="3"/>
  <c r="C28" i="3"/>
  <c r="H28" i="3"/>
  <c r="E28" i="3"/>
  <c r="G28" i="3"/>
  <c r="C27" i="3"/>
  <c r="H27" i="3"/>
  <c r="E27" i="3"/>
  <c r="G27" i="3"/>
  <c r="G58" i="4"/>
  <c r="G57" i="4"/>
  <c r="H57" i="4"/>
  <c r="G56" i="4"/>
  <c r="G55" i="4"/>
  <c r="G54" i="4"/>
  <c r="H54" i="4"/>
  <c r="G53" i="4"/>
  <c r="G52" i="4"/>
  <c r="G51" i="4"/>
  <c r="G50" i="4"/>
  <c r="G49" i="4"/>
  <c r="G48" i="4"/>
  <c r="G47" i="4"/>
  <c r="G46" i="4"/>
  <c r="G45" i="4"/>
  <c r="G44" i="4"/>
  <c r="G43" i="4"/>
  <c r="G42" i="4"/>
  <c r="G41" i="4"/>
  <c r="G40" i="4"/>
  <c r="G39" i="4"/>
  <c r="G38" i="4"/>
  <c r="G37" i="4"/>
  <c r="G36" i="4"/>
  <c r="G35" i="4"/>
  <c r="G34" i="4"/>
  <c r="G33" i="4"/>
  <c r="H33" i="4"/>
  <c r="G32" i="4"/>
  <c r="G31" i="4"/>
  <c r="G30" i="4"/>
  <c r="G29" i="4"/>
  <c r="E58" i="4"/>
  <c r="E57" i="4"/>
  <c r="E56" i="4"/>
  <c r="E55" i="4"/>
  <c r="E54" i="4"/>
  <c r="E53" i="4"/>
  <c r="H53" i="4"/>
  <c r="E52" i="4"/>
  <c r="E51" i="4"/>
  <c r="E50" i="4"/>
  <c r="E49" i="4"/>
  <c r="E48" i="4"/>
  <c r="E47" i="4"/>
  <c r="E46" i="4"/>
  <c r="E45" i="4"/>
  <c r="E44" i="4"/>
  <c r="E43" i="4"/>
  <c r="E42" i="4"/>
  <c r="E41" i="4"/>
  <c r="E40" i="4"/>
  <c r="E39" i="4"/>
  <c r="E38" i="4"/>
  <c r="E37" i="4"/>
  <c r="E36" i="4"/>
  <c r="E35" i="4"/>
  <c r="E34" i="4"/>
  <c r="E33" i="4"/>
  <c r="E32" i="4"/>
  <c r="H32" i="4"/>
  <c r="E31" i="4"/>
  <c r="E30" i="4"/>
  <c r="E29" i="4"/>
  <c r="C58" i="4"/>
  <c r="C57" i="4"/>
  <c r="C56" i="4"/>
  <c r="H56" i="4"/>
  <c r="C55" i="4"/>
  <c r="H55" i="4"/>
  <c r="C54" i="4"/>
  <c r="C53" i="4"/>
  <c r="C52" i="4"/>
  <c r="H52" i="4"/>
  <c r="C51" i="4"/>
  <c r="H51" i="4"/>
  <c r="C50" i="4"/>
  <c r="C49" i="4"/>
  <c r="H49" i="4"/>
  <c r="C48" i="4"/>
  <c r="H48" i="4"/>
  <c r="C47" i="4"/>
  <c r="H47" i="4"/>
  <c r="C46" i="4"/>
  <c r="H46" i="4"/>
  <c r="C45" i="4"/>
  <c r="C44" i="4"/>
  <c r="H44" i="4"/>
  <c r="C43" i="4"/>
  <c r="H43" i="4"/>
  <c r="C42" i="4"/>
  <c r="C41" i="4"/>
  <c r="H41" i="4"/>
  <c r="C40" i="4"/>
  <c r="H40" i="4"/>
  <c r="C39" i="4"/>
  <c r="H39" i="4"/>
  <c r="C38" i="4"/>
  <c r="H38" i="4"/>
  <c r="C37" i="4"/>
  <c r="H37" i="4"/>
  <c r="C36" i="4"/>
  <c r="H36" i="4"/>
  <c r="C35" i="4"/>
  <c r="H35" i="4"/>
  <c r="C34" i="4"/>
  <c r="H34" i="4"/>
  <c r="C33" i="4"/>
  <c r="C32" i="4"/>
  <c r="C31" i="4"/>
  <c r="C30" i="4"/>
  <c r="C29" i="4"/>
  <c r="H29" i="4"/>
  <c r="G7" i="71"/>
  <c r="H28" i="83"/>
  <c r="H32" i="83"/>
  <c r="H50" i="84"/>
  <c r="H58" i="84"/>
  <c r="H29" i="84"/>
  <c r="H46" i="76"/>
  <c r="H35" i="83"/>
  <c r="H40" i="84"/>
  <c r="H70" i="77"/>
  <c r="H66" i="77"/>
  <c r="H50" i="76"/>
  <c r="H33" i="78"/>
  <c r="H24" i="79"/>
  <c r="H40" i="79"/>
  <c r="H57" i="76"/>
  <c r="H49" i="83"/>
  <c r="H71" i="77"/>
  <c r="H67" i="77"/>
  <c r="H41" i="78"/>
  <c r="H48" i="79"/>
  <c r="H30" i="84"/>
  <c r="H56" i="84"/>
  <c r="H37" i="76"/>
  <c r="H28" i="78"/>
  <c r="H44" i="78"/>
  <c r="H39" i="79"/>
  <c r="H31" i="80"/>
  <c r="H33" i="83"/>
  <c r="H36" i="76"/>
  <c r="H40" i="76"/>
  <c r="H44" i="76"/>
  <c r="H31" i="78"/>
  <c r="H47" i="78"/>
  <c r="H22" i="79"/>
  <c r="H30" i="79"/>
  <c r="H54" i="79"/>
  <c r="H58" i="83"/>
  <c r="H32" i="84"/>
  <c r="H72" i="77"/>
  <c r="H68" i="77"/>
  <c r="H22" i="5"/>
  <c r="H24" i="5"/>
  <c r="H28" i="4"/>
  <c r="H22" i="72"/>
  <c r="H27" i="81"/>
  <c r="H21" i="5"/>
  <c r="H24" i="81"/>
  <c r="H24" i="3"/>
  <c r="H26" i="74"/>
  <c r="H21" i="74"/>
  <c r="H28" i="77"/>
  <c r="H24" i="83"/>
  <c r="H26" i="76"/>
  <c r="H26" i="4"/>
  <c r="H21" i="76"/>
  <c r="H29" i="89"/>
  <c r="H28" i="89"/>
  <c r="H27" i="89"/>
  <c r="H17" i="89"/>
  <c r="H19" i="89"/>
  <c r="H54" i="3"/>
  <c r="H18" i="78"/>
  <c r="H46" i="3"/>
  <c r="H34" i="78"/>
  <c r="H39" i="78"/>
  <c r="H23" i="79"/>
  <c r="H44" i="5"/>
  <c r="H49" i="72"/>
  <c r="H24" i="77"/>
  <c r="H20" i="77"/>
  <c r="H17" i="75"/>
  <c r="H54" i="77"/>
  <c r="H38" i="77"/>
  <c r="H43" i="72"/>
  <c r="H46" i="72"/>
  <c r="H47" i="72"/>
  <c r="H35" i="5"/>
  <c r="H39" i="72"/>
  <c r="H44" i="74"/>
  <c r="H24" i="74"/>
  <c r="H58" i="77"/>
  <c r="H33" i="74"/>
  <c r="H37" i="74"/>
  <c r="H35" i="77"/>
  <c r="H33" i="72"/>
  <c r="H36" i="77"/>
  <c r="H24" i="72"/>
  <c r="H23" i="72"/>
  <c r="H23" i="77"/>
  <c r="H25" i="3"/>
  <c r="H24" i="82"/>
  <c r="H20" i="5"/>
  <c r="H18" i="72"/>
  <c r="H19" i="74"/>
  <c r="H18" i="3"/>
  <c r="H17" i="4"/>
  <c r="H23" i="81"/>
  <c r="H21" i="77"/>
  <c r="H23" i="74"/>
  <c r="H26" i="81"/>
  <c r="H17" i="3"/>
  <c r="H22" i="73"/>
  <c r="H22" i="76"/>
  <c r="H18" i="80"/>
  <c r="H23" i="73"/>
  <c r="H21" i="84"/>
  <c r="H27" i="4"/>
  <c r="H19" i="4"/>
  <c r="H20" i="83"/>
  <c r="H20" i="76"/>
  <c r="H38" i="86"/>
  <c r="H42" i="86"/>
  <c r="H46" i="86"/>
  <c r="H50" i="86"/>
  <c r="H54" i="86"/>
  <c r="H58" i="86"/>
  <c r="H37" i="86"/>
  <c r="H18" i="87"/>
  <c r="H22" i="87"/>
  <c r="H26" i="87"/>
  <c r="H30" i="87"/>
  <c r="H34" i="87"/>
  <c r="H38" i="87"/>
  <c r="H18" i="76"/>
  <c r="H19" i="73"/>
  <c r="H41" i="86"/>
  <c r="H45" i="86"/>
  <c r="H49" i="86"/>
  <c r="H53" i="86"/>
  <c r="H57" i="86"/>
  <c r="H36" i="86"/>
  <c r="H25" i="86"/>
  <c r="H21" i="87"/>
  <c r="H25" i="87"/>
  <c r="H29" i="87"/>
  <c r="H33" i="87"/>
  <c r="H37" i="87"/>
  <c r="H18" i="79"/>
  <c r="H23" i="3"/>
  <c r="H40" i="86"/>
  <c r="H44" i="86"/>
  <c r="H48" i="86"/>
  <c r="H52" i="86"/>
  <c r="H56" i="86"/>
  <c r="H29" i="86"/>
  <c r="H51" i="78"/>
  <c r="H31" i="4"/>
  <c r="H56" i="76"/>
  <c r="H38" i="79"/>
  <c r="H32" i="3"/>
  <c r="H43" i="76"/>
  <c r="H30" i="78"/>
  <c r="H52" i="78"/>
  <c r="H29" i="79"/>
  <c r="H49" i="84"/>
  <c r="H42" i="3"/>
  <c r="H41" i="79"/>
  <c r="H30" i="4"/>
  <c r="H50" i="4"/>
  <c r="H31" i="3"/>
  <c r="H41" i="3"/>
  <c r="H41" i="76"/>
  <c r="H52" i="76"/>
  <c r="H19" i="78"/>
  <c r="H24" i="78"/>
  <c r="H50" i="78"/>
  <c r="H55" i="78"/>
  <c r="H27" i="79"/>
  <c r="H49" i="79"/>
  <c r="H57" i="80"/>
  <c r="H37" i="81"/>
  <c r="H41" i="81"/>
  <c r="H45" i="81"/>
  <c r="H49" i="81"/>
  <c r="H53" i="81"/>
  <c r="H57" i="81"/>
  <c r="H34" i="82"/>
  <c r="H38" i="82"/>
  <c r="H42" i="82"/>
  <c r="H46" i="82"/>
  <c r="H50" i="82"/>
  <c r="H55" i="82"/>
  <c r="H34" i="83"/>
  <c r="H43" i="83"/>
  <c r="H54" i="83"/>
  <c r="H26" i="84"/>
  <c r="H43" i="84"/>
  <c r="H42" i="4"/>
  <c r="H45" i="4"/>
  <c r="H58" i="4"/>
  <c r="H34" i="3"/>
  <c r="H56" i="3"/>
  <c r="H35" i="76"/>
  <c r="H38" i="76"/>
  <c r="H45" i="76"/>
  <c r="H22" i="78"/>
  <c r="H32" i="78"/>
  <c r="H36" i="78"/>
  <c r="H49" i="78"/>
  <c r="H54" i="78"/>
  <c r="H58" i="78"/>
  <c r="H26" i="79"/>
  <c r="H31" i="79"/>
  <c r="H34" i="79"/>
  <c r="H36" i="79"/>
  <c r="H56" i="80"/>
  <c r="H36" i="81"/>
  <c r="H40" i="81"/>
  <c r="H44" i="81"/>
  <c r="H48" i="81"/>
  <c r="H52" i="81"/>
  <c r="H56" i="81"/>
  <c r="H33" i="82"/>
  <c r="H37" i="82"/>
  <c r="H53" i="83"/>
  <c r="H25" i="84"/>
  <c r="H58" i="72"/>
  <c r="H31" i="72"/>
  <c r="H40" i="3"/>
  <c r="H43" i="3"/>
  <c r="H51" i="76"/>
  <c r="H55" i="76"/>
  <c r="H35" i="78"/>
  <c r="H43" i="78"/>
  <c r="H48" i="78"/>
  <c r="H37" i="79"/>
  <c r="H45" i="79"/>
  <c r="H46" i="79"/>
  <c r="H35" i="81"/>
  <c r="H39" i="81"/>
  <c r="H43" i="81"/>
  <c r="H47" i="81"/>
  <c r="H51" i="81"/>
  <c r="H55" i="81"/>
  <c r="H32" i="82"/>
  <c r="H36" i="82"/>
  <c r="H40" i="82"/>
  <c r="H44" i="82"/>
  <c r="H48" i="82"/>
  <c r="H57" i="82"/>
  <c r="H41" i="83"/>
  <c r="H45" i="83"/>
  <c r="H52" i="83"/>
  <c r="H56" i="83"/>
  <c r="H28" i="84"/>
  <c r="H33" i="84"/>
  <c r="H33" i="77"/>
  <c r="H48" i="74"/>
  <c r="H57" i="5"/>
  <c r="H43" i="77"/>
  <c r="H51" i="77"/>
  <c r="H60" i="5"/>
  <c r="H45" i="77"/>
  <c r="H28" i="74"/>
  <c r="H43" i="5"/>
  <c r="H34" i="72"/>
  <c r="H39" i="5"/>
  <c r="H37" i="77"/>
  <c r="H29" i="77"/>
  <c r="H41" i="82"/>
  <c r="H45" i="82"/>
  <c r="H54" i="82"/>
  <c r="H46" i="83"/>
  <c r="H65" i="77"/>
  <c r="H50" i="74"/>
  <c r="H53" i="77"/>
  <c r="H29" i="5"/>
  <c r="H45" i="72"/>
  <c r="H37" i="5"/>
  <c r="H50" i="77"/>
  <c r="H41" i="74"/>
  <c r="H26" i="72"/>
  <c r="H32" i="77"/>
  <c r="H36" i="72"/>
  <c r="H40" i="74"/>
  <c r="H50" i="72"/>
  <c r="H18" i="5"/>
  <c r="H32" i="5"/>
  <c r="H53" i="5"/>
  <c r="H22" i="81"/>
  <c r="H23" i="82"/>
  <c r="H25" i="83"/>
  <c r="H51" i="72"/>
  <c r="H39" i="77"/>
  <c r="H33" i="81"/>
  <c r="H28" i="81"/>
  <c r="H20" i="74"/>
  <c r="H22" i="82"/>
  <c r="H22" i="77"/>
  <c r="H20" i="81"/>
  <c r="H17" i="5"/>
  <c r="H23" i="76"/>
  <c r="H20" i="84"/>
  <c r="H21" i="82"/>
  <c r="H26" i="83"/>
  <c r="H25" i="72"/>
  <c r="H25" i="4"/>
  <c r="H18" i="77"/>
  <c r="H17" i="79"/>
  <c r="H25" i="78"/>
  <c r="H37" i="78"/>
  <c r="H29" i="78"/>
  <c r="H39" i="76"/>
  <c r="H53" i="76"/>
  <c r="H40" i="78"/>
  <c r="H42" i="79"/>
  <c r="H54" i="74"/>
  <c r="H28" i="5"/>
  <c r="H25" i="5"/>
  <c r="F32" i="1"/>
  <c r="E32" i="1"/>
  <c r="D33" i="71"/>
  <c r="F38" i="1"/>
  <c r="E38" i="1"/>
  <c r="D39" i="71"/>
  <c r="F60" i="1"/>
  <c r="E60" i="1"/>
  <c r="D61" i="71"/>
  <c r="F71" i="1"/>
  <c r="E71" i="1"/>
  <c r="D72" i="71"/>
  <c r="F20" i="1"/>
  <c r="E20" i="1"/>
  <c r="D21" i="71"/>
  <c r="F18" i="1"/>
  <c r="E18" i="1"/>
  <c r="D19" i="71"/>
  <c r="F73" i="1"/>
  <c r="E73" i="1"/>
  <c r="D74" i="71"/>
  <c r="F72" i="1"/>
  <c r="E72" i="1"/>
  <c r="D73" i="71"/>
  <c r="F43" i="1"/>
  <c r="E43" i="1"/>
  <c r="D44" i="71"/>
  <c r="F34" i="1"/>
  <c r="E34" i="1"/>
  <c r="D35" i="71"/>
  <c r="F66" i="1"/>
  <c r="E66" i="1"/>
  <c r="D67" i="71"/>
  <c r="F53" i="1"/>
  <c r="E53" i="1"/>
  <c r="D54" i="71"/>
  <c r="F13" i="1"/>
  <c r="E13" i="1"/>
  <c r="D15" i="71"/>
  <c r="F19" i="1"/>
  <c r="E19" i="1"/>
  <c r="D20" i="71"/>
  <c r="F17" i="1"/>
  <c r="E17" i="1"/>
  <c r="D18" i="71"/>
  <c r="F84" i="1"/>
  <c r="E84" i="1"/>
  <c r="F81" i="1"/>
  <c r="E81" i="1"/>
  <c r="F82" i="1"/>
  <c r="E82" i="1"/>
  <c r="F48" i="1"/>
  <c r="E48" i="1"/>
  <c r="D49" i="71"/>
  <c r="F47" i="1"/>
  <c r="E47" i="1"/>
  <c r="D48" i="71"/>
  <c r="F10" i="1"/>
  <c r="E10" i="1"/>
  <c r="D11" i="71"/>
  <c r="F12" i="1"/>
  <c r="E12" i="1"/>
  <c r="D13" i="71"/>
  <c r="F75" i="1"/>
  <c r="E75" i="1"/>
  <c r="D76" i="71"/>
  <c r="F22" i="1"/>
  <c r="E22" i="1"/>
  <c r="D22" i="71"/>
  <c r="F9" i="1"/>
  <c r="E9" i="1"/>
  <c r="D10" i="71"/>
  <c r="F30" i="1"/>
  <c r="E30" i="1"/>
  <c r="D31" i="71"/>
  <c r="F36" i="1"/>
  <c r="E36" i="1"/>
  <c r="D37" i="71"/>
  <c r="F14" i="1"/>
  <c r="E14" i="1"/>
  <c r="D14" i="71"/>
  <c r="F52" i="1"/>
  <c r="E52" i="1"/>
  <c r="D53" i="71"/>
  <c r="F35" i="1"/>
  <c r="E35" i="1"/>
  <c r="D36" i="71"/>
  <c r="F46" i="1"/>
  <c r="E46" i="1"/>
  <c r="D47" i="71"/>
  <c r="F63" i="1"/>
  <c r="E63" i="1"/>
  <c r="D64" i="71"/>
  <c r="F45" i="1"/>
  <c r="E45" i="1"/>
  <c r="D46" i="71"/>
  <c r="F42" i="1"/>
  <c r="E42" i="1"/>
  <c r="D43" i="71"/>
  <c r="F6" i="1"/>
  <c r="E6" i="1"/>
  <c r="D8" i="71"/>
  <c r="F61" i="1"/>
  <c r="E61" i="1"/>
  <c r="D62" i="71"/>
  <c r="F79" i="1"/>
  <c r="E79" i="1"/>
  <c r="F85" i="1"/>
  <c r="E85" i="1"/>
  <c r="F70" i="1"/>
  <c r="E70" i="1"/>
  <c r="D71" i="71"/>
  <c r="F29" i="1"/>
  <c r="E29" i="1"/>
  <c r="D30" i="71"/>
  <c r="F50" i="1"/>
  <c r="E50" i="1"/>
  <c r="D51" i="71"/>
  <c r="F76" i="1"/>
  <c r="E76" i="1"/>
  <c r="D77" i="71"/>
  <c r="F65" i="1"/>
  <c r="E65" i="1"/>
  <c r="D66" i="71"/>
  <c r="F78" i="1"/>
  <c r="E78" i="1"/>
  <c r="D79" i="71"/>
  <c r="F83" i="1"/>
  <c r="E83" i="1"/>
  <c r="F56" i="1"/>
  <c r="E56" i="1"/>
  <c r="D57" i="71"/>
  <c r="F44" i="1"/>
  <c r="E44" i="1"/>
  <c r="D45" i="71"/>
  <c r="F62" i="1"/>
  <c r="E62" i="1"/>
  <c r="D63" i="71"/>
  <c r="F77" i="1"/>
  <c r="E77" i="1"/>
  <c r="D78" i="71"/>
  <c r="F24" i="1"/>
  <c r="E24" i="1"/>
  <c r="D24" i="71"/>
  <c r="F27" i="1"/>
  <c r="E27" i="1"/>
  <c r="D28" i="71"/>
  <c r="F40" i="1"/>
  <c r="E40" i="1"/>
  <c r="D41" i="71"/>
  <c r="F80" i="1"/>
  <c r="E80" i="1"/>
  <c r="F26" i="1"/>
  <c r="E26" i="1"/>
  <c r="D26" i="71"/>
  <c r="F58" i="1"/>
  <c r="E58" i="1"/>
  <c r="D59" i="71"/>
  <c r="F51" i="1"/>
  <c r="E51" i="1"/>
  <c r="D52" i="71"/>
  <c r="F15" i="1"/>
  <c r="E15" i="1"/>
  <c r="D17" i="71"/>
  <c r="F25" i="1"/>
  <c r="E25" i="1"/>
  <c r="D25" i="71"/>
  <c r="F59" i="1"/>
  <c r="E59" i="1"/>
  <c r="D60" i="71"/>
  <c r="F64" i="1"/>
  <c r="E64" i="1"/>
  <c r="D65" i="71"/>
  <c r="F67" i="1"/>
  <c r="E67" i="1"/>
  <c r="D68" i="71"/>
  <c r="F16" i="1"/>
  <c r="E16" i="1"/>
  <c r="D16" i="71"/>
  <c r="F86" i="1"/>
  <c r="E86" i="1"/>
  <c r="F54" i="1"/>
  <c r="E54" i="1"/>
  <c r="D55" i="71"/>
  <c r="F68" i="1"/>
  <c r="E68" i="1"/>
  <c r="D69" i="71"/>
  <c r="F69" i="1"/>
  <c r="E69" i="1"/>
  <c r="D70" i="71"/>
  <c r="F55" i="1"/>
  <c r="E55" i="1"/>
  <c r="D56" i="71"/>
  <c r="F87" i="1"/>
  <c r="E87" i="1"/>
  <c r="F41" i="1"/>
  <c r="E41" i="1"/>
  <c r="D42" i="71"/>
  <c r="F49" i="1"/>
  <c r="E49" i="1"/>
  <c r="D50" i="71"/>
  <c r="F37" i="1"/>
  <c r="E37" i="1"/>
  <c r="D38" i="71"/>
  <c r="F57" i="1"/>
  <c r="E57" i="1"/>
  <c r="D58" i="71"/>
  <c r="F74" i="1"/>
  <c r="E74" i="1"/>
  <c r="D75" i="71"/>
  <c r="F33" i="1"/>
  <c r="E33" i="1"/>
  <c r="D34" i="71"/>
  <c r="F28" i="1"/>
  <c r="E28" i="1"/>
  <c r="D29" i="71"/>
  <c r="F23" i="1"/>
  <c r="E23" i="1"/>
  <c r="D23" i="71"/>
  <c r="F7" i="1"/>
  <c r="E7" i="1"/>
  <c r="D9" i="71"/>
  <c r="F39" i="1"/>
  <c r="E39" i="1"/>
  <c r="D40" i="71"/>
  <c r="F11" i="1"/>
  <c r="E11" i="1"/>
  <c r="D12" i="71"/>
  <c r="F21" i="1"/>
  <c r="E21" i="1"/>
  <c r="D27" i="71"/>
  <c r="F31" i="1"/>
  <c r="E31" i="1"/>
  <c r="D32" i="71"/>
</calcChain>
</file>

<file path=xl/comments1.xml><?xml version="1.0" encoding="utf-8"?>
<comments xmlns="http://schemas.openxmlformats.org/spreadsheetml/2006/main">
  <authors>
    <author>Austin Stanton</author>
  </authors>
  <commentList>
    <comment ref="C8" authorId="0">
      <text>
        <r>
          <rPr>
            <b/>
            <sz val="9"/>
            <color indexed="81"/>
            <rFont val="Tahoma"/>
            <charset val="1"/>
          </rPr>
          <t xml:space="preserve">Austin Stanton:
</t>
        </r>
        <r>
          <rPr>
            <sz val="9"/>
            <color indexed="81"/>
            <rFont val="Tahoma"/>
            <family val="2"/>
          </rPr>
          <t>applied for injury clause after getting injured in November and missing entire 2017-18 season. Doctor note provided in February.</t>
        </r>
      </text>
    </comment>
    <comment ref="G8" authorId="0">
      <text>
        <r>
          <rPr>
            <b/>
            <sz val="9"/>
            <color indexed="81"/>
            <rFont val="Tahoma"/>
            <charset val="1"/>
          </rPr>
          <t>Austin Stanton:</t>
        </r>
        <r>
          <rPr>
            <sz val="9"/>
            <color indexed="81"/>
            <rFont val="Tahoma"/>
            <family val="2"/>
          </rPr>
          <t xml:space="preserve">
Comes from 2017 COT at MSLM equivalent to 2018 Canada Cup in Calgary. 
</t>
        </r>
      </text>
    </comment>
  </commentList>
</comments>
</file>

<file path=xl/comments2.xml><?xml version="1.0" encoding="utf-8"?>
<comments xmlns="http://schemas.openxmlformats.org/spreadsheetml/2006/main">
  <authors>
    <author>Austin Stanton</author>
  </authors>
  <commentList>
    <comment ref="A30" authorId="0">
      <text>
        <r>
          <rPr>
            <b/>
            <sz val="9"/>
            <color indexed="81"/>
            <rFont val="Tahoma"/>
            <charset val="1"/>
          </rPr>
          <t>Austin Stanton:</t>
        </r>
        <r>
          <rPr>
            <sz val="9"/>
            <color indexed="81"/>
            <rFont val="Tahoma"/>
            <family val="2"/>
          </rPr>
          <t xml:space="preserve">
Score comes from 2017 Canada Cup at MSLM on the same weekend</t>
        </r>
      </text>
    </comment>
  </commentList>
</comments>
</file>

<file path=xl/comments3.xml><?xml version="1.0" encoding="utf-8"?>
<comments xmlns="http://schemas.openxmlformats.org/spreadsheetml/2006/main">
  <authors>
    <author>Eli Budd</author>
  </authors>
  <commentList>
    <comment ref="D14" authorId="0">
      <text>
        <r>
          <rPr>
            <sz val="9"/>
            <color indexed="81"/>
            <rFont val="Helvetica Neue"/>
          </rPr>
          <t>This semi-final round followed the "last chance qualifier format". The top 2 athletes from each of the 4 qualifier round heats advanced directly to the finals, thus removing them from the semi-final round. This means that the lower ranked athletes did not get to compete against the calibre of athlete who are normally present in a semi-final round. Because of this, under a normal semi-final round weighting, an athlete in this event format could receive an inflated semi-final round RPA score. To control this, the normal semi-final round weighting of being half of the qualifier and final round's weighting has been divided in half a second time. (i.e. a 2.5% weighting increaese from the qualifier instead of the normal 5% weighting increase that occurs at Nor-Ams).</t>
        </r>
      </text>
    </comment>
  </commentList>
</comments>
</file>

<file path=xl/comments4.xml><?xml version="1.0" encoding="utf-8"?>
<comments xmlns="http://schemas.openxmlformats.org/spreadsheetml/2006/main">
  <authors>
    <author>Eli Budd</author>
  </authors>
  <commentList>
    <comment ref="F17" authorId="0">
      <text>
        <r>
          <rPr>
            <b/>
            <sz val="9"/>
            <color indexed="81"/>
            <rFont val="Helvetica Neue"/>
          </rPr>
          <t>DNS</t>
        </r>
      </text>
    </comment>
  </commentList>
</comments>
</file>

<file path=xl/comments5.xml><?xml version="1.0" encoding="utf-8"?>
<comments xmlns="http://schemas.openxmlformats.org/spreadsheetml/2006/main">
  <authors>
    <author>Austin Stanton</author>
  </authors>
  <commentList>
    <comment ref="A22" authorId="0">
      <text>
        <r>
          <rPr>
            <b/>
            <sz val="9"/>
            <color indexed="81"/>
            <rFont val="Tahoma"/>
            <charset val="1"/>
          </rPr>
          <t>Austin Stanton:</t>
        </r>
        <r>
          <rPr>
            <sz val="9"/>
            <color indexed="81"/>
            <rFont val="Tahoma"/>
            <family val="2"/>
          </rPr>
          <t xml:space="preserve">
Score comes from MSLM Nor-Am in 2017. Decision to keep score from 2017 event at adjusted weighting. </t>
        </r>
      </text>
    </comment>
  </commentList>
</comments>
</file>

<file path=xl/comments6.xml><?xml version="1.0" encoding="utf-8"?>
<comments xmlns="http://schemas.openxmlformats.org/spreadsheetml/2006/main">
  <authors>
    <author>Austin Stanton</author>
  </authors>
  <commentList>
    <comment ref="A27" authorId="0">
      <text>
        <r>
          <rPr>
            <b/>
            <sz val="9"/>
            <color indexed="81"/>
            <rFont val="Tahoma"/>
            <charset val="1"/>
          </rPr>
          <t>Austin Stanton:</t>
        </r>
        <r>
          <rPr>
            <sz val="9"/>
            <color indexed="81"/>
            <rFont val="Tahoma"/>
            <family val="2"/>
          </rPr>
          <t xml:space="preserve">
Score from 2017 Step Up Tour adjusted from a Nor-Am rating in 2017 to a Canada Cup rating in 2018.</t>
        </r>
      </text>
    </comment>
  </commentList>
</comments>
</file>

<file path=xl/sharedStrings.xml><?xml version="1.0" encoding="utf-8"?>
<sst xmlns="http://schemas.openxmlformats.org/spreadsheetml/2006/main" count="1522" uniqueCount="197">
  <si>
    <t>Location:</t>
  </si>
  <si>
    <t>Finals</t>
  </si>
  <si>
    <t>Qualifiers</t>
  </si>
  <si>
    <t>Rank</t>
  </si>
  <si>
    <t>RPA</t>
  </si>
  <si>
    <t>Score</t>
  </si>
  <si>
    <t>RPA 2</t>
  </si>
  <si>
    <t>RPA 1</t>
  </si>
  <si>
    <t xml:space="preserve">SUM OF </t>
  </si>
  <si>
    <t>TOP 3 RPA</t>
  </si>
  <si>
    <t>ATHLETE</t>
  </si>
  <si>
    <t>Competition:</t>
  </si>
  <si>
    <t>Round:</t>
  </si>
  <si>
    <t>Date:</t>
  </si>
  <si>
    <t>Hi Score:</t>
  </si>
  <si>
    <t>Weighting:</t>
  </si>
  <si>
    <t>Gender:</t>
  </si>
  <si>
    <t>Semi-Finals</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</si>
  <si>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</si>
  <si>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</si>
  <si>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</si>
  <si>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</si>
  <si>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</si>
  <si>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</si>
  <si>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</si>
  <si>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</si>
  <si>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</si>
  <si>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</si>
  <si>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</si>
  <si>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</si>
  <si>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</si>
  <si>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</si>
  <si>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</si>
  <si>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</si>
  <si>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 xml:space="preserve">EVENT RATING POINT AVERAGE (RPA) </t>
  </si>
  <si>
    <t>GENDER</t>
  </si>
  <si>
    <t>Age Category</t>
  </si>
  <si>
    <t>Club/Team</t>
  </si>
  <si>
    <t>COT</t>
  </si>
  <si>
    <t>Yukon</t>
  </si>
  <si>
    <t>SS</t>
  </si>
  <si>
    <t>FREESTYLE  ONTARIO</t>
  </si>
  <si>
    <t>MALE</t>
  </si>
  <si>
    <t xml:space="preserve">FREESTYLE ONTARIO </t>
  </si>
  <si>
    <t>2018 RPA RANKINGS</t>
  </si>
  <si>
    <t>Park &amp; Pipe</t>
  </si>
  <si>
    <t>Canadian Open Tour</t>
  </si>
  <si>
    <t>Mt Sima</t>
  </si>
  <si>
    <t>Nov 25 2017</t>
  </si>
  <si>
    <t>M</t>
  </si>
  <si>
    <t>EVANS Rylan</t>
  </si>
  <si>
    <t>OLDHAM Bruce</t>
  </si>
  <si>
    <t>OPPA</t>
  </si>
  <si>
    <t>CURRER-BRIGGS Laurent</t>
  </si>
  <si>
    <t>STORMGAARD Christian</t>
  </si>
  <si>
    <t>PRITCHARD Jack</t>
  </si>
  <si>
    <t>WILLMOTT Brayden</t>
  </si>
  <si>
    <t>DOUGHERTY Kyle</t>
  </si>
  <si>
    <t>GROSS Jesse</t>
  </si>
  <si>
    <t>MACLEAN Spencer</t>
  </si>
  <si>
    <t>MATTICE Kyle</t>
  </si>
  <si>
    <t>LAMBERT Lucas</t>
  </si>
  <si>
    <t>WOOD Nathan</t>
  </si>
  <si>
    <t>MT SIAMA</t>
  </si>
  <si>
    <t>NOV 26 2017</t>
  </si>
  <si>
    <t xml:space="preserve">BIG AIR </t>
  </si>
  <si>
    <t>BA</t>
  </si>
  <si>
    <t>U20</t>
  </si>
  <si>
    <t>U16</t>
  </si>
  <si>
    <t>AGENDA</t>
  </si>
  <si>
    <t>U22</t>
  </si>
  <si>
    <t>U14</t>
  </si>
  <si>
    <t>U18</t>
  </si>
  <si>
    <t>Muskoka Timber Tour</t>
  </si>
  <si>
    <t>Muskoka Ski Club</t>
  </si>
  <si>
    <t>Slopestyle</t>
  </si>
  <si>
    <t>Male</t>
  </si>
  <si>
    <t>Muskoka</t>
  </si>
  <si>
    <t>Muskoka TT</t>
  </si>
  <si>
    <t>MUSKOKA</t>
  </si>
  <si>
    <t>ETHAN Murdy</t>
  </si>
  <si>
    <t>NCR</t>
  </si>
  <si>
    <t>SMITH Liam</t>
  </si>
  <si>
    <t>CLUETT Jack</t>
  </si>
  <si>
    <t>FOSSUM William</t>
  </si>
  <si>
    <t>LEPINE Nicolas</t>
  </si>
  <si>
    <t>GODIN Tye</t>
  </si>
  <si>
    <t>MCEWEN Thomas</t>
  </si>
  <si>
    <t>U12</t>
  </si>
  <si>
    <t>BEATTY Charlie</t>
  </si>
  <si>
    <t>CLARKE Ryan</t>
  </si>
  <si>
    <t>PELLEGRINI Joey</t>
  </si>
  <si>
    <t>STERIK'S</t>
  </si>
  <si>
    <t>VANDERGAAST Aaron</t>
  </si>
  <si>
    <t>KOCH Tyler</t>
  </si>
  <si>
    <t>BREEDON Scott</t>
  </si>
  <si>
    <t>BEAVER VALLEY</t>
  </si>
  <si>
    <t>KONDRIC Bryn</t>
  </si>
  <si>
    <t>PELLEGRINI David</t>
  </si>
  <si>
    <t>SETTERINGTON Trent</t>
  </si>
  <si>
    <t>CULLIGAN Grant</t>
  </si>
  <si>
    <t>FORTUNE</t>
  </si>
  <si>
    <t>SCHLEYER Camden</t>
  </si>
  <si>
    <t>LEEMAN Harry</t>
  </si>
  <si>
    <t>HEMPHILL James</t>
  </si>
  <si>
    <t>MACDONALD Graham</t>
  </si>
  <si>
    <t>MOORE Maxwell</t>
  </si>
  <si>
    <t>CULLIGAN Conrad</t>
  </si>
  <si>
    <t>LEPINE Matthew</t>
  </si>
  <si>
    <t>U10</t>
  </si>
  <si>
    <t>MALLON Finnegan</t>
  </si>
  <si>
    <t>BIES Patrick</t>
  </si>
  <si>
    <t>GEORGIAN PEAKS</t>
  </si>
  <si>
    <t>EDWARDS Sacha</t>
  </si>
  <si>
    <t>DAVIES-KING Kieran</t>
  </si>
  <si>
    <t>PEARSON Patrick</t>
  </si>
  <si>
    <t>BENNER Trevor</t>
  </si>
  <si>
    <t>LITVINENKO Misha</t>
  </si>
  <si>
    <t>WEIS Graydon</t>
  </si>
  <si>
    <t>CALLAGHAN Luke</t>
  </si>
  <si>
    <t>MCKAY Hunter</t>
  </si>
  <si>
    <t>MSLM</t>
  </si>
  <si>
    <t>SELBY Connor</t>
  </si>
  <si>
    <t>HAIRE Marcus</t>
  </si>
  <si>
    <t>SMITH Rowan</t>
  </si>
  <si>
    <t>HUTER Lukas</t>
  </si>
  <si>
    <t>SMITH Marcus</t>
  </si>
  <si>
    <t>CALEDON</t>
  </si>
  <si>
    <t>HARLEY Jacob</t>
  </si>
  <si>
    <t>MCMANUS Quinlan</t>
  </si>
  <si>
    <t>PELLETIER Charlie</t>
  </si>
  <si>
    <t>JORDAN Finn</t>
  </si>
  <si>
    <t>HILL Spencer</t>
  </si>
  <si>
    <t>Muskoka Timber Tour Jan 21</t>
  </si>
  <si>
    <t>GRIPTON Braeden</t>
  </si>
  <si>
    <t>Calgary Canada Cup</t>
  </si>
  <si>
    <t>Calgary</t>
  </si>
  <si>
    <t>PORTER MACLENNAN Noah</t>
  </si>
  <si>
    <t>u16</t>
  </si>
  <si>
    <t>MILLER Dax</t>
  </si>
  <si>
    <t>Canada Cup Calgary</t>
  </si>
  <si>
    <t>u14</t>
  </si>
  <si>
    <t>Caledon Timber Tour</t>
  </si>
  <si>
    <t>Caledon Ski Club</t>
  </si>
  <si>
    <t>Caledon TT</t>
  </si>
  <si>
    <t>Caledon</t>
  </si>
  <si>
    <t>KENNEDY,Curtis</t>
  </si>
  <si>
    <t>u18</t>
  </si>
  <si>
    <t>MONTEITH,Robbie</t>
  </si>
  <si>
    <t>WOODWARD,Jamie</t>
  </si>
  <si>
    <t>GUILLON,Cameron</t>
  </si>
  <si>
    <t>u12</t>
  </si>
  <si>
    <t>BECK,Simon</t>
  </si>
  <si>
    <t>LEFEUVRE,Logan</t>
  </si>
  <si>
    <t>LEFEUVRE,Jeremy</t>
  </si>
  <si>
    <t>RYAN,Maguire</t>
  </si>
  <si>
    <t>COLLEY,Jameson</t>
  </si>
  <si>
    <t>REWA,Connor</t>
  </si>
  <si>
    <t>BARTLETT Quinn</t>
  </si>
  <si>
    <t>Calgary NorAm</t>
  </si>
  <si>
    <t>Halfpipe</t>
  </si>
  <si>
    <t>HP</t>
  </si>
  <si>
    <t>NorAm Calgary</t>
  </si>
  <si>
    <t>Provincials</t>
  </si>
  <si>
    <t>Horseshoe</t>
  </si>
  <si>
    <t>KISSMANN, Keith</t>
  </si>
  <si>
    <t>Calgary Nor Am Halfpipe Day 2</t>
  </si>
  <si>
    <t>Calgary NorAM HP Feb 10</t>
  </si>
  <si>
    <t>Calgary NorAM HP Feb 11</t>
  </si>
  <si>
    <t>Nor-Am</t>
  </si>
  <si>
    <t>Aspen</t>
  </si>
  <si>
    <t>DNS</t>
  </si>
  <si>
    <t>Semi-Finals (Last Chance Qualifier)</t>
  </si>
  <si>
    <t>Canadian Junior Championships</t>
  </si>
  <si>
    <t>Jr. Nats</t>
  </si>
  <si>
    <t>Big Air</t>
  </si>
  <si>
    <t>Calgary Nor AM</t>
  </si>
  <si>
    <t>Mammoth Nor Am</t>
  </si>
  <si>
    <t>Mammoth NorAm</t>
  </si>
  <si>
    <t>Mammoth</t>
  </si>
  <si>
    <t>BELANGER Scott</t>
  </si>
  <si>
    <t>Stoneham Canada Cup</t>
  </si>
  <si>
    <t>Stoneham</t>
  </si>
  <si>
    <t>Canada Cup Stoneham</t>
  </si>
  <si>
    <t>Nor Am Le Relaie</t>
  </si>
  <si>
    <t>Le Relais</t>
  </si>
  <si>
    <t>March 30-31</t>
  </si>
  <si>
    <t>Le Relaise</t>
  </si>
  <si>
    <t>Le Relais Nor Am</t>
  </si>
  <si>
    <t>Step U Tour Le Relasi</t>
  </si>
  <si>
    <r>
      <rPr>
        <b/>
        <sz val="11"/>
        <color indexed="8"/>
        <rFont val="Helvetica Neue"/>
      </rPr>
      <t xml:space="preserve">NOTE: </t>
    </r>
    <r>
      <rPr>
        <sz val="11"/>
        <color indexed="8"/>
        <rFont val="Helvetica Neue"/>
      </rPr>
      <t>The HPPC has adjusted the weighting for this event to match that of a Tier 4 Canada Cup (formerly called "Canadian Open Tour"). The justification is that 23 male athletes from this event also competed at the Stoneham Canada Cup, and 14 competed at the Calgary Canada Cup. Also, the competitive field consisted of 2 male National NextGen Team athletes.</t>
    </r>
  </si>
  <si>
    <t>Nor Am Le Relais PRO</t>
  </si>
  <si>
    <t>Step Up Pro Le Relais</t>
  </si>
  <si>
    <t>NorAm</t>
  </si>
  <si>
    <t>DRAPER Mark</t>
  </si>
  <si>
    <t>N/A</t>
  </si>
  <si>
    <t>INJURY CLAUSE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</si>
</sst>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09]mmmm\ d\,\ yyyy;@"/>
  </numFmts>
  <fonts count="21" x14ac:knownFonts="1">
    <font>
      <sz val="11"/>
      <color indexed="8"/>
      <name val="Helvetica Neue"/>
    </font>
    <font>
      <sz val="8"/>
      <name val="Helvetica Neue"/>
    </font>
    <font>
      <sz val="8"/>
      <color indexed="9"/>
      <name val="Tahoma"/>
      <family val="2"/>
    </font>
    <font>
      <sz val="8"/>
      <name val="Tahoma"/>
      <family val="2"/>
    </font>
    <font>
      <sz val="8"/>
      <color indexed="8"/>
      <name val="Tahoma"/>
      <family val="2"/>
    </font>
    <font>
      <sz val="8"/>
      <color indexed="14"/>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ont>
    <font>
      <u/>
      <sz val="11"/>
      <color theme="11"/>
      <name val="Helvetica Neue"/>
    </font>
    <font>
      <sz val="8"/>
      <color indexed="8"/>
      <name val="Helvetica Neue"/>
    </font>
    <font>
      <sz val="8"/>
      <color indexed="8"/>
      <name val="Helvetica"/>
    </font>
    <font>
      <sz val="6"/>
      <color indexed="9"/>
      <name val="Tahoma"/>
      <family val="2"/>
    </font>
    <font>
      <sz val="5"/>
      <color indexed="9"/>
      <name val="Tahoma"/>
      <family val="2"/>
    </font>
    <font>
      <b/>
      <sz val="9"/>
      <color indexed="81"/>
      <name val="Helvetica Neue"/>
    </font>
    <font>
      <sz val="9"/>
      <color indexed="81"/>
      <name val="Helvetica Neue"/>
    </font>
    <font>
      <b/>
      <sz val="11"/>
      <color indexed="8"/>
      <name val="Helvetica Neue"/>
    </font>
    <font>
      <b/>
      <sz val="9"/>
      <color indexed="81"/>
      <name val="Tahoma"/>
      <charset val="1"/>
    </font>
    <font>
      <sz val="9"/>
      <color indexed="81"/>
      <name val="Tahoma"/>
      <family val="2"/>
    </font>
  </fonts>
  <fills count="19">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BBCBDA"/>
        <bgColor rgb="FF000000"/>
      </patternFill>
    </fill>
    <fill>
      <patternFill patternType="solid">
        <fgColor rgb="FFB7C4CD"/>
        <bgColor rgb="FF000000"/>
      </patternFill>
    </fill>
    <fill>
      <patternFill patternType="solid">
        <fgColor rgb="FFAEBFD1"/>
        <bgColor indexed="64"/>
      </patternFill>
    </fill>
    <fill>
      <patternFill patternType="solid">
        <fgColor rgb="FF9FB1C7"/>
        <bgColor indexed="64"/>
      </patternFill>
    </fill>
    <fill>
      <patternFill patternType="solid">
        <fgColor rgb="FF2F77CF"/>
        <bgColor rgb="FF000000"/>
      </patternFill>
    </fill>
    <fill>
      <patternFill patternType="solid">
        <fgColor theme="3" tint="0.39997558519241921"/>
        <bgColor indexed="64"/>
      </patternFill>
    </fill>
    <fill>
      <patternFill patternType="solid">
        <fgColor rgb="FF2F77CF"/>
        <bgColor indexed="64"/>
      </patternFill>
    </fill>
    <fill>
      <patternFill patternType="solid">
        <fgColor rgb="FFFFFF00"/>
        <bgColor indexed="64"/>
      </patternFill>
    </fill>
    <fill>
      <patternFill patternType="solid">
        <fgColor rgb="FFFFFF00"/>
        <bgColor rgb="FF000000"/>
      </patternFill>
    </fill>
    <fill>
      <patternFill patternType="solid">
        <fgColor rgb="FFAEBFD1"/>
        <bgColor rgb="FF000000"/>
      </patternFill>
    </fill>
  </fills>
  <borders count="34">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style="thin">
        <color auto="1"/>
      </left>
      <right style="thin">
        <color rgb="FFCDCDCD"/>
      </right>
      <top/>
      <bottom style="thin">
        <color rgb="FFCDCDCD"/>
      </bottom>
      <diagonal/>
    </border>
    <border>
      <left/>
      <right style="thin">
        <color auto="1"/>
      </right>
      <top/>
      <bottom style="thin">
        <color rgb="FFCDCDCD"/>
      </bottom>
      <diagonal/>
    </border>
    <border>
      <left/>
      <right style="thin">
        <color rgb="FFCDCDCD"/>
      </right>
      <top/>
      <bottom style="thin">
        <color rgb="FFCDCDCD"/>
      </bottom>
      <diagonal/>
    </border>
    <border>
      <left/>
      <right/>
      <top/>
      <bottom style="thin">
        <color rgb="FFCDCDCD"/>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rgb="FFCDCDCD"/>
      </right>
      <top/>
      <bottom style="thin">
        <color auto="1"/>
      </bottom>
      <diagonal/>
    </border>
    <border>
      <left style="thin">
        <color auto="1"/>
      </left>
      <right style="thin">
        <color rgb="FFCDCDCD"/>
      </right>
      <top/>
      <bottom style="thin">
        <color auto="1"/>
      </bottom>
      <diagonal/>
    </border>
  </borders>
  <cellStyleXfs count="1063">
    <xf numFmtId="0" fontId="0" fillId="0" borderId="0" applyNumberFormat="0" applyFill="0" applyBorder="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cellStyleXfs>
  <cellXfs count="166">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Border="1" applyAlignment="1">
      <alignment horizontal="right" wrapText="1"/>
    </xf>
    <xf numFmtId="1" fontId="6" fillId="4" borderId="1" xfId="0" applyNumberFormat="1" applyFont="1" applyFill="1" applyBorder="1" applyAlignment="1"/>
    <xf numFmtId="1" fontId="6" fillId="4" borderId="3" xfId="0" applyNumberFormat="1" applyFont="1" applyFill="1" applyBorder="1" applyAlignment="1"/>
    <xf numFmtId="1" fontId="6" fillId="4" borderId="2" xfId="0" applyNumberFormat="1" applyFont="1" applyFill="1" applyBorder="1" applyAlignment="1"/>
    <xf numFmtId="1" fontId="6" fillId="4" borderId="5" xfId="0" applyNumberFormat="1" applyFont="1" applyFill="1" applyBorder="1" applyAlignment="1">
      <alignment horizontal="center"/>
    </xf>
    <xf numFmtId="1" fontId="6" fillId="4" borderId="11" xfId="0" applyNumberFormat="1" applyFont="1" applyFill="1" applyBorder="1" applyAlignment="1">
      <alignment horizontal="centerContinuous"/>
    </xf>
    <xf numFmtId="1" fontId="6" fillId="4" borderId="0" xfId="0" applyNumberFormat="1" applyFont="1" applyFill="1" applyBorder="1" applyAlignment="1">
      <alignment horizontal="centerContinuous"/>
    </xf>
    <xf numFmtId="1" fontId="6" fillId="4" borderId="4" xfId="0" applyNumberFormat="1" applyFont="1" applyFill="1" applyBorder="1" applyAlignment="1">
      <alignment horizontal="center"/>
    </xf>
    <xf numFmtId="1" fontId="6" fillId="4" borderId="4" xfId="0" applyNumberFormat="1" applyFont="1" applyFill="1" applyBorder="1" applyAlignment="1">
      <alignment horizontal="centerContinuous"/>
    </xf>
    <xf numFmtId="1" fontId="6" fillId="4" borderId="11" xfId="0" applyNumberFormat="1" applyFont="1" applyFill="1" applyBorder="1" applyAlignment="1">
      <alignment horizontal="center"/>
    </xf>
    <xf numFmtId="1" fontId="3" fillId="2" borderId="0" xfId="0" applyNumberFormat="1" applyFont="1" applyFill="1" applyBorder="1" applyAlignment="1">
      <alignment horizontal="right"/>
    </xf>
    <xf numFmtId="1" fontId="6" fillId="4" borderId="6" xfId="0" applyNumberFormat="1" applyFont="1" applyFill="1" applyBorder="1" applyAlignment="1"/>
    <xf numFmtId="1" fontId="6" fillId="4" borderId="8" xfId="0" applyNumberFormat="1" applyFont="1" applyFill="1" applyBorder="1" applyAlignment="1"/>
    <xf numFmtId="1" fontId="6" fillId="4" borderId="7" xfId="0" applyNumberFormat="1" applyFont="1" applyFill="1" applyBorder="1" applyAlignment="1"/>
    <xf numFmtId="1" fontId="6" fillId="4" borderId="12" xfId="0" applyNumberFormat="1" applyFont="1" applyFill="1" applyBorder="1" applyAlignment="1">
      <alignment horizontal="center"/>
    </xf>
    <xf numFmtId="1" fontId="6" fillId="4" borderId="0" xfId="0" applyNumberFormat="1" applyFont="1" applyFill="1" applyBorder="1" applyAlignment="1">
      <alignment horizontal="center"/>
    </xf>
    <xf numFmtId="1" fontId="2" fillId="0" borderId="9" xfId="0" applyNumberFormat="1" applyFont="1" applyFill="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Border="1" applyAlignment="1"/>
    <xf numFmtId="1" fontId="2" fillId="0" borderId="9" xfId="0" applyNumberFormat="1" applyFont="1" applyFill="1" applyBorder="1" applyAlignment="1">
      <alignment horizontal="right"/>
    </xf>
    <xf numFmtId="1" fontId="2" fillId="0" borderId="12" xfId="0" applyNumberFormat="1" applyFont="1" applyFill="1" applyBorder="1" applyAlignment="1">
      <alignment horizontal="right"/>
    </xf>
    <xf numFmtId="1" fontId="2" fillId="0" borderId="0" xfId="0" applyNumberFormat="1" applyFont="1" applyAlignment="1">
      <alignment horizontal="left"/>
    </xf>
    <xf numFmtId="1" fontId="6" fillId="4" borderId="1" xfId="0" applyNumberFormat="1" applyFont="1" applyFill="1" applyBorder="1" applyAlignment="1">
      <alignment horizontal="left" wrapText="1"/>
    </xf>
    <xf numFmtId="1" fontId="6" fillId="4" borderId="3" xfId="0" applyNumberFormat="1" applyFont="1" applyFill="1" applyBorder="1" applyAlignment="1">
      <alignment horizontal="left" wrapText="1"/>
    </xf>
    <xf numFmtId="1" fontId="6" fillId="4" borderId="2" xfId="0" applyNumberFormat="1" applyFont="1" applyFill="1" applyBorder="1" applyAlignment="1">
      <alignment horizontal="left" wrapText="1"/>
    </xf>
    <xf numFmtId="1" fontId="6" fillId="4" borderId="14" xfId="0" applyNumberFormat="1" applyFont="1" applyFill="1" applyBorder="1" applyAlignment="1">
      <alignment horizontal="left" wrapText="1"/>
    </xf>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8" fillId="5" borderId="0" xfId="0" applyNumberFormat="1" applyFont="1" applyFill="1" applyAlignment="1">
      <alignment wrapText="1"/>
    </xf>
    <xf numFmtId="1" fontId="5" fillId="4" borderId="14" xfId="0" applyNumberFormat="1" applyFont="1" applyFill="1" applyBorder="1" applyAlignment="1">
      <alignment horizontal="left" wrapText="1"/>
    </xf>
    <xf numFmtId="1" fontId="5" fillId="4" borderId="10" xfId="0" applyNumberFormat="1" applyFont="1" applyFill="1" applyBorder="1" applyAlignment="1">
      <alignment horizontal="left" wrapText="1"/>
    </xf>
    <xf numFmtId="1" fontId="5" fillId="4" borderId="13" xfId="0" applyNumberFormat="1" applyFont="1" applyFill="1" applyBorder="1" applyAlignment="1">
      <alignment horizontal="left" wrapText="1"/>
    </xf>
    <xf numFmtId="0" fontId="4" fillId="0" borderId="0" xfId="0" applyFont="1" applyAlignment="1">
      <alignment wrapText="1"/>
    </xf>
    <xf numFmtId="1" fontId="2" fillId="4" borderId="4" xfId="0" applyNumberFormat="1" applyFont="1" applyFill="1" applyBorder="1" applyAlignment="1"/>
    <xf numFmtId="1" fontId="2" fillId="4" borderId="11" xfId="0" applyNumberFormat="1" applyFont="1" applyFill="1" applyBorder="1" applyAlignment="1"/>
    <xf numFmtId="1" fontId="2" fillId="4" borderId="5" xfId="0" applyNumberFormat="1" applyFont="1" applyFill="1" applyBorder="1" applyAlignment="1"/>
    <xf numFmtId="0" fontId="4" fillId="0" borderId="0" xfId="0" applyFont="1" applyAlignment="1"/>
    <xf numFmtId="1" fontId="2" fillId="4" borderId="7" xfId="0" applyNumberFormat="1" applyFont="1" applyFill="1" applyBorder="1" applyAlignment="1"/>
    <xf numFmtId="1" fontId="2" fillId="4" borderId="6" xfId="0" applyNumberFormat="1" applyFont="1" applyFill="1" applyBorder="1" applyAlignment="1"/>
    <xf numFmtId="1" fontId="2" fillId="4" borderId="12"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7"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9" fillId="0" borderId="0" xfId="0" applyNumberFormat="1" applyFont="1" applyAlignment="1">
      <alignment horizontal="left"/>
    </xf>
    <xf numFmtId="1" fontId="7" fillId="0" borderId="1" xfId="0" applyNumberFormat="1" applyFont="1" applyBorder="1" applyAlignment="1">
      <alignment horizontal="left"/>
    </xf>
    <xf numFmtId="1" fontId="7" fillId="0" borderId="2" xfId="0" applyNumberFormat="1" applyFont="1" applyBorder="1" applyAlignment="1">
      <alignment horizontal="left"/>
    </xf>
    <xf numFmtId="1" fontId="7" fillId="0" borderId="3" xfId="0" applyNumberFormat="1" applyFont="1" applyBorder="1" applyAlignment="1">
      <alignment horizontal="left"/>
    </xf>
    <xf numFmtId="49" fontId="7"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7" fillId="6" borderId="4" xfId="0" applyNumberFormat="1" applyFont="1" applyFill="1" applyBorder="1" applyAlignment="1">
      <alignment horizontal="center"/>
    </xf>
    <xf numFmtId="0" fontId="3" fillId="0" borderId="5" xfId="0" applyFont="1" applyBorder="1" applyAlignment="1">
      <alignment horizontal="center"/>
    </xf>
    <xf numFmtId="9" fontId="7" fillId="6" borderId="0" xfId="0" applyNumberFormat="1" applyFont="1" applyFill="1" applyAlignment="1">
      <alignment horizontal="center"/>
    </xf>
    <xf numFmtId="49" fontId="7"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7" fillId="6" borderId="6" xfId="0" applyNumberFormat="1" applyFont="1" applyFill="1" applyBorder="1" applyAlignment="1">
      <alignment horizontal="center"/>
    </xf>
    <xf numFmtId="0" fontId="3" fillId="0" borderId="7" xfId="0" applyFont="1" applyBorder="1" applyAlignment="1">
      <alignment horizontal="center"/>
    </xf>
    <xf numFmtId="2" fontId="7" fillId="6" borderId="8" xfId="0" applyNumberFormat="1" applyFont="1" applyFill="1" applyBorder="1" applyAlignment="1">
      <alignment horizontal="center"/>
    </xf>
    <xf numFmtId="1" fontId="7" fillId="6" borderId="12" xfId="0" applyNumberFormat="1" applyFont="1" applyFill="1" applyBorder="1" applyAlignment="1">
      <alignment horizontal="center"/>
    </xf>
    <xf numFmtId="1" fontId="7" fillId="6" borderId="7" xfId="0" applyNumberFormat="1" applyFont="1" applyFill="1" applyBorder="1" applyAlignment="1">
      <alignment horizontal="center"/>
    </xf>
    <xf numFmtId="49" fontId="7"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7" fillId="0" borderId="12" xfId="0" applyFont="1" applyBorder="1" applyAlignment="1">
      <alignment horizontal="center"/>
    </xf>
    <xf numFmtId="1" fontId="2" fillId="0" borderId="21" xfId="0" applyNumberFormat="1" applyFont="1" applyFill="1" applyBorder="1" applyAlignment="1"/>
    <xf numFmtId="0" fontId="7" fillId="7" borderId="27" xfId="0" applyFont="1" applyFill="1" applyBorder="1" applyAlignment="1"/>
    <xf numFmtId="1" fontId="7" fillId="7" borderId="25" xfId="0" applyNumberFormat="1" applyFont="1" applyFill="1" applyBorder="1" applyAlignment="1">
      <alignment horizontal="center"/>
    </xf>
    <xf numFmtId="1" fontId="2" fillId="8" borderId="9" xfId="0" applyNumberFormat="1" applyFont="1" applyFill="1" applyBorder="1" applyAlignment="1">
      <alignment horizontal="right"/>
    </xf>
    <xf numFmtId="0" fontId="3" fillId="7" borderId="26" xfId="0" applyFont="1" applyFill="1" applyBorder="1" applyAlignment="1">
      <alignment horizontal="left"/>
    </xf>
    <xf numFmtId="0" fontId="7" fillId="7" borderId="26" xfId="0" applyFont="1" applyFill="1" applyBorder="1" applyAlignment="1"/>
    <xf numFmtId="0" fontId="7" fillId="7" borderId="12" xfId="0" applyFont="1" applyFill="1" applyBorder="1" applyAlignment="1"/>
    <xf numFmtId="0" fontId="3" fillId="7" borderId="12" xfId="0" applyFont="1" applyFill="1" applyBorder="1" applyAlignment="1">
      <alignment horizontal="left"/>
    </xf>
    <xf numFmtId="0" fontId="4" fillId="8" borderId="12" xfId="0" applyFont="1" applyFill="1" applyBorder="1" applyAlignment="1"/>
    <xf numFmtId="0" fontId="7" fillId="7" borderId="9" xfId="0" applyFont="1" applyFill="1" applyBorder="1" applyAlignment="1"/>
    <xf numFmtId="0" fontId="3" fillId="7" borderId="9" xfId="0" applyFont="1" applyFill="1" applyBorder="1" applyAlignment="1">
      <alignment horizontal="left"/>
    </xf>
    <xf numFmtId="0" fontId="2" fillId="8" borderId="7" xfId="0" applyNumberFormat="1" applyFont="1" applyFill="1" applyBorder="1" applyAlignment="1">
      <alignment horizontal="center"/>
    </xf>
    <xf numFmtId="0" fontId="2" fillId="8" borderId="12" xfId="0" applyNumberFormat="1" applyFont="1" applyFill="1" applyBorder="1" applyAlignment="1">
      <alignment horizontal="center"/>
    </xf>
    <xf numFmtId="0" fontId="3" fillId="9" borderId="9" xfId="0" applyFont="1" applyFill="1" applyBorder="1" applyAlignment="1">
      <alignment horizontal="left"/>
    </xf>
    <xf numFmtId="0" fontId="7" fillId="9" borderId="28" xfId="0" applyFont="1" applyFill="1" applyBorder="1" applyAlignment="1"/>
    <xf numFmtId="0" fontId="7" fillId="9" borderId="26" xfId="0" applyFont="1" applyFill="1" applyBorder="1" applyAlignment="1"/>
    <xf numFmtId="0" fontId="7" fillId="10" borderId="28" xfId="0" applyFont="1" applyFill="1" applyBorder="1" applyAlignment="1"/>
    <xf numFmtId="2" fontId="7" fillId="3" borderId="22" xfId="0" applyNumberFormat="1" applyFont="1" applyFill="1" applyBorder="1" applyAlignment="1">
      <alignment horizontal="center"/>
    </xf>
    <xf numFmtId="2" fontId="7" fillId="3" borderId="24" xfId="0" applyNumberFormat="1" applyFont="1" applyFill="1" applyBorder="1" applyAlignment="1">
      <alignment horizontal="center"/>
    </xf>
    <xf numFmtId="1" fontId="7" fillId="3" borderId="23" xfId="0" applyNumberFormat="1"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2" fillId="0" borderId="0" xfId="0" applyFont="1" applyAlignment="1"/>
    <xf numFmtId="0" fontId="3" fillId="3" borderId="0" xfId="0" applyFont="1" applyFill="1" applyAlignment="1">
      <alignment horizontal="left"/>
    </xf>
    <xf numFmtId="0" fontId="3" fillId="3" borderId="0" xfId="0" applyFont="1" applyFill="1" applyAlignment="1">
      <alignment horizontal="center"/>
    </xf>
    <xf numFmtId="1" fontId="7" fillId="0" borderId="0" xfId="0" applyNumberFormat="1" applyFont="1" applyAlignment="1"/>
    <xf numFmtId="0" fontId="13" fillId="0" borderId="0" xfId="0" applyFont="1" applyAlignment="1"/>
    <xf numFmtId="0" fontId="13" fillId="11" borderId="9" xfId="0" applyFont="1" applyFill="1" applyBorder="1" applyAlignment="1"/>
    <xf numFmtId="16" fontId="2" fillId="0" borderId="19" xfId="0" applyNumberFormat="1" applyFont="1" applyFill="1" applyBorder="1" applyAlignment="1">
      <alignment horizontal="center"/>
    </xf>
    <xf numFmtId="0" fontId="2" fillId="0" borderId="20" xfId="0" applyNumberFormat="1" applyFont="1" applyFill="1" applyBorder="1" applyAlignment="1">
      <alignment horizontal="center"/>
    </xf>
    <xf numFmtId="49" fontId="2" fillId="0" borderId="19" xfId="0" applyNumberFormat="1" applyFont="1" applyFill="1" applyBorder="1" applyAlignment="1">
      <alignment horizontal="center"/>
    </xf>
    <xf numFmtId="1" fontId="2" fillId="11" borderId="9" xfId="0" applyNumberFormat="1" applyFont="1" applyFill="1" applyBorder="1" applyAlignment="1"/>
    <xf numFmtId="1" fontId="2" fillId="11" borderId="13" xfId="0" applyNumberFormat="1" applyFont="1" applyFill="1" applyBorder="1" applyAlignment="1"/>
    <xf numFmtId="1" fontId="4" fillId="11" borderId="9" xfId="0" applyNumberFormat="1" applyFont="1" applyFill="1" applyBorder="1" applyAlignment="1"/>
    <xf numFmtId="1" fontId="2" fillId="11" borderId="9" xfId="0" applyNumberFormat="1" applyFont="1" applyFill="1" applyBorder="1" applyAlignment="1">
      <alignment horizontal="right"/>
    </xf>
    <xf numFmtId="16" fontId="15" fillId="0" borderId="10" xfId="0" applyNumberFormat="1" applyFont="1" applyFill="1" applyBorder="1" applyAlignment="1">
      <alignment horizontal="center"/>
    </xf>
    <xf numFmtId="16" fontId="15" fillId="0" borderId="18" xfId="0" applyNumberFormat="1" applyFont="1" applyFill="1" applyBorder="1" applyAlignment="1">
      <alignment horizontal="center"/>
    </xf>
    <xf numFmtId="0" fontId="14" fillId="0" borderId="15" xfId="0" applyNumberFormat="1" applyFont="1" applyFill="1" applyBorder="1" applyAlignment="1">
      <alignment horizontal="center" wrapText="1"/>
    </xf>
    <xf numFmtId="0" fontId="14" fillId="0" borderId="16" xfId="0" applyNumberFormat="1" applyFont="1" applyFill="1" applyBorder="1" applyAlignment="1">
      <alignment horizontal="center" wrapText="1"/>
    </xf>
    <xf numFmtId="49" fontId="14" fillId="0" borderId="17" xfId="0" applyNumberFormat="1" applyFont="1" applyFill="1" applyBorder="1" applyAlignment="1">
      <alignment horizontal="center" wrapText="1"/>
    </xf>
    <xf numFmtId="0" fontId="13" fillId="11" borderId="9" xfId="0" applyFont="1" applyFill="1" applyBorder="1" applyAlignment="1">
      <alignment wrapText="1"/>
    </xf>
    <xf numFmtId="0" fontId="4" fillId="0" borderId="29" xfId="0" applyNumberFormat="1" applyFont="1" applyBorder="1" applyAlignment="1"/>
    <xf numFmtId="1" fontId="2" fillId="0" borderId="30" xfId="0" applyNumberFormat="1" applyFont="1" applyFill="1" applyBorder="1" applyAlignment="1">
      <alignment horizontal="right"/>
    </xf>
    <xf numFmtId="1" fontId="2" fillId="0" borderId="31" xfId="0" applyNumberFormat="1" applyFont="1" applyFill="1" applyBorder="1" applyAlignment="1">
      <alignment horizontal="right"/>
    </xf>
    <xf numFmtId="0" fontId="13" fillId="12" borderId="9" xfId="0" applyFont="1" applyFill="1" applyBorder="1" applyAlignment="1"/>
    <xf numFmtId="2" fontId="7" fillId="3" borderId="32" xfId="0" applyNumberFormat="1" applyFont="1" applyFill="1" applyBorder="1" applyAlignment="1">
      <alignment horizontal="center"/>
    </xf>
    <xf numFmtId="1" fontId="7" fillId="3" borderId="7" xfId="0" applyNumberFormat="1" applyFont="1" applyFill="1" applyBorder="1" applyAlignment="1">
      <alignment horizontal="center"/>
    </xf>
    <xf numFmtId="1" fontId="7" fillId="7" borderId="8" xfId="0" applyNumberFormat="1" applyFont="1" applyFill="1" applyBorder="1" applyAlignment="1">
      <alignment horizontal="center"/>
    </xf>
    <xf numFmtId="0" fontId="7" fillId="5" borderId="12"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2" fontId="7" fillId="13" borderId="6" xfId="0" applyNumberFormat="1" applyFont="1" applyFill="1" applyBorder="1" applyAlignment="1">
      <alignment horizontal="center"/>
    </xf>
    <xf numFmtId="1" fontId="2" fillId="5" borderId="31" xfId="0" applyNumberFormat="1" applyFont="1" applyFill="1" applyBorder="1" applyAlignment="1">
      <alignment horizontal="right"/>
    </xf>
    <xf numFmtId="0" fontId="13" fillId="11" borderId="12" xfId="0" applyFont="1" applyFill="1" applyBorder="1" applyAlignment="1"/>
    <xf numFmtId="2" fontId="7" fillId="0" borderId="24" xfId="0" applyNumberFormat="1" applyFont="1" applyFill="1" applyBorder="1" applyAlignment="1">
      <alignment horizontal="center"/>
    </xf>
    <xf numFmtId="1" fontId="7" fillId="14" borderId="7" xfId="0" applyNumberFormat="1" applyFont="1" applyFill="1" applyBorder="1" applyAlignment="1">
      <alignment horizontal="center"/>
    </xf>
    <xf numFmtId="2" fontId="7" fillId="0" borderId="22" xfId="0" applyNumberFormat="1" applyFont="1" applyFill="1" applyBorder="1" applyAlignment="1">
      <alignment horizontal="center"/>
    </xf>
    <xf numFmtId="1" fontId="7" fillId="0" borderId="23" xfId="0" applyNumberFormat="1" applyFont="1" applyFill="1" applyBorder="1" applyAlignment="1">
      <alignment horizontal="center"/>
    </xf>
    <xf numFmtId="9" fontId="7" fillId="13" borderId="0" xfId="0" applyNumberFormat="1" applyFont="1" applyFill="1" applyAlignment="1">
      <alignment horizontal="center"/>
    </xf>
    <xf numFmtId="1" fontId="7" fillId="13" borderId="7" xfId="0" applyNumberFormat="1" applyFont="1" applyFill="1" applyBorder="1" applyAlignment="1">
      <alignment horizontal="center"/>
    </xf>
    <xf numFmtId="10" fontId="7" fillId="15" borderId="0" xfId="0" applyNumberFormat="1" applyFont="1" applyFill="1" applyAlignment="1">
      <alignment horizontal="center"/>
    </xf>
    <xf numFmtId="2" fontId="7" fillId="15" borderId="8" xfId="0" applyNumberFormat="1" applyFont="1" applyFill="1" applyBorder="1" applyAlignment="1">
      <alignment horizontal="center"/>
    </xf>
    <xf numFmtId="9" fontId="7" fillId="15" borderId="4" xfId="0" applyNumberFormat="1" applyFont="1" applyFill="1" applyBorder="1" applyAlignment="1">
      <alignment horizontal="center"/>
    </xf>
    <xf numFmtId="2" fontId="7" fillId="15" borderId="6" xfId="0" applyNumberFormat="1" applyFont="1" applyFill="1" applyBorder="1" applyAlignment="1">
      <alignment horizontal="center"/>
    </xf>
    <xf numFmtId="1" fontId="7" fillId="15" borderId="12" xfId="0" applyNumberFormat="1"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2" fontId="7" fillId="3" borderId="33" xfId="0" applyNumberFormat="1" applyFont="1" applyFill="1" applyBorder="1" applyAlignment="1">
      <alignment horizontal="center"/>
    </xf>
    <xf numFmtId="0" fontId="0" fillId="0" borderId="0" xfId="0" applyFill="1" applyAlignment="1"/>
    <xf numFmtId="0" fontId="0" fillId="0" borderId="0" xfId="0" applyFill="1" applyBorder="1" applyAlignment="1"/>
    <xf numFmtId="0" fontId="13" fillId="0" borderId="0" xfId="0" applyFont="1" applyFill="1" applyBorder="1" applyAlignment="1"/>
    <xf numFmtId="0" fontId="3" fillId="3" borderId="0" xfId="0" applyFont="1" applyFill="1" applyAlignment="1">
      <alignment horizontal="left"/>
    </xf>
    <xf numFmtId="0" fontId="3" fillId="3" borderId="0" xfId="0" applyFont="1" applyFill="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16" borderId="9" xfId="0" applyFont="1" applyFill="1" applyBorder="1" applyAlignment="1"/>
    <xf numFmtId="0" fontId="3" fillId="17" borderId="12" xfId="0" applyFont="1" applyFill="1" applyBorder="1" applyAlignment="1">
      <alignment horizontal="left"/>
    </xf>
    <xf numFmtId="2" fontId="7" fillId="17" borderId="22" xfId="0" applyNumberFormat="1" applyFont="1" applyFill="1" applyBorder="1" applyAlignment="1">
      <alignment horizontal="center"/>
    </xf>
    <xf numFmtId="1" fontId="7" fillId="17" borderId="23" xfId="0" applyNumberFormat="1" applyFont="1" applyFill="1" applyBorder="1" applyAlignment="1">
      <alignment horizontal="center"/>
    </xf>
    <xf numFmtId="2" fontId="7" fillId="17" borderId="24" xfId="0" applyNumberFormat="1" applyFont="1" applyFill="1" applyBorder="1" applyAlignment="1">
      <alignment horizontal="center"/>
    </xf>
    <xf numFmtId="1" fontId="7" fillId="17" borderId="25" xfId="0" applyNumberFormat="1" applyFont="1" applyFill="1" applyBorder="1" applyAlignment="1">
      <alignment horizontal="center"/>
    </xf>
    <xf numFmtId="0" fontId="7" fillId="16" borderId="12" xfId="0" applyFont="1" applyFill="1" applyBorder="1" applyAlignment="1">
      <alignment horizontal="center"/>
    </xf>
    <xf numFmtId="0" fontId="7" fillId="17" borderId="26" xfId="0" applyFont="1" applyFill="1" applyBorder="1" applyAlignment="1"/>
    <xf numFmtId="1" fontId="6" fillId="4" borderId="10" xfId="0" applyNumberFormat="1" applyFont="1" applyFill="1" applyBorder="1" applyAlignment="1">
      <alignment horizontal="center" wrapText="1"/>
    </xf>
    <xf numFmtId="1" fontId="6" fillId="4" borderId="13" xfId="0" applyNumberFormat="1" applyFont="1" applyFill="1" applyBorder="1" applyAlignment="1">
      <alignment horizontal="center" wrapText="1"/>
    </xf>
    <xf numFmtId="0" fontId="3" fillId="3" borderId="0" xfId="0" applyFont="1" applyFill="1" applyAlignment="1">
      <alignment horizontal="left"/>
    </xf>
    <xf numFmtId="1" fontId="3" fillId="3" borderId="0" xfId="0" applyNumberFormat="1" applyFont="1" applyFill="1" applyAlignment="1">
      <alignment horizontal="center"/>
    </xf>
    <xf numFmtId="0" fontId="3" fillId="3" borderId="0" xfId="0" applyFont="1" applyFill="1" applyAlignment="1">
      <alignment horizontal="center"/>
    </xf>
    <xf numFmtId="164" fontId="3" fillId="3" borderId="10" xfId="0" applyNumberFormat="1" applyFont="1" applyFill="1" applyBorder="1" applyAlignment="1">
      <alignment horizontal="left"/>
    </xf>
    <xf numFmtId="0" fontId="0" fillId="0" borderId="0" xfId="0" applyFont="1" applyFill="1" applyAlignment="1">
      <alignment horizontal="left" vertical="top" wrapText="1"/>
    </xf>
    <xf numFmtId="1" fontId="2" fillId="5" borderId="9" xfId="0" applyNumberFormat="1" applyFont="1" applyFill="1" applyBorder="1" applyAlignment="1">
      <alignment horizontal="center"/>
    </xf>
    <xf numFmtId="1" fontId="2" fillId="5" borderId="0" xfId="0" applyNumberFormat="1" applyFont="1" applyFill="1" applyBorder="1" applyAlignment="1"/>
    <xf numFmtId="1" fontId="2" fillId="5" borderId="30" xfId="0" applyNumberFormat="1" applyFont="1" applyFill="1" applyBorder="1" applyAlignment="1">
      <alignment horizontal="right"/>
    </xf>
    <xf numFmtId="1" fontId="2" fillId="5" borderId="9" xfId="0" applyNumberFormat="1" applyFont="1" applyFill="1" applyBorder="1" applyAlignment="1">
      <alignment horizontal="right"/>
    </xf>
    <xf numFmtId="0" fontId="3" fillId="18" borderId="9" xfId="0" applyFont="1" applyFill="1" applyBorder="1" applyAlignment="1">
      <alignment horizontal="left"/>
    </xf>
  </cellXfs>
  <cellStyles count="10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Normal" xfId="0" builtinId="0"/>
  </cellStyles>
  <dxfs count="4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theme" Target="theme/theme1.xml"/><Relationship Id="rId24" Type="http://schemas.openxmlformats.org/officeDocument/2006/relationships/styles" Target="styles.xml"/><Relationship Id="rId25" Type="http://schemas.openxmlformats.org/officeDocument/2006/relationships/sharedStrings" Target="sharedStrings.xml"/><Relationship Id="rId26"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7"/>
  <sheetViews>
    <sheetView showGridLines="0" tabSelected="1" zoomScale="85" zoomScaleNormal="85" zoomScalePageLayoutView="85" workbookViewId="0">
      <selection activeCell="C81" sqref="C81"/>
    </sheetView>
  </sheetViews>
  <sheetFormatPr baseColWidth="10" defaultColWidth="17.5703125" defaultRowHeight="20" customHeight="1" x14ac:dyDescent="0"/>
  <cols>
    <col min="1" max="1" width="12.28515625" customWidth="1"/>
    <col min="2" max="2" width="10.5703125" customWidth="1"/>
    <col min="3" max="3" width="21.42578125" customWidth="1"/>
    <col min="4" max="4" width="0.85546875" hidden="1" customWidth="1"/>
    <col min="5" max="5" width="5.140625" bestFit="1" customWidth="1"/>
    <col min="6" max="6" width="5.85546875" customWidth="1"/>
    <col min="7" max="9" width="5.5703125" customWidth="1"/>
    <col min="10" max="10" width="7.42578125" customWidth="1"/>
    <col min="11" max="11" width="5.140625" hidden="1" customWidth="1"/>
    <col min="12" max="31" width="4.85546875" customWidth="1"/>
  </cols>
  <sheetData>
    <row r="1" spans="1:31" ht="33.75" customHeight="1" thickBot="1">
      <c r="A1" s="94" t="s">
        <v>45</v>
      </c>
      <c r="B1" s="1"/>
      <c r="C1" s="1"/>
      <c r="D1" s="1"/>
      <c r="E1" s="1"/>
      <c r="F1" s="24" t="s">
        <v>41</v>
      </c>
      <c r="G1" s="1"/>
      <c r="H1" s="1"/>
      <c r="I1" s="1"/>
      <c r="J1" s="1"/>
      <c r="K1" s="1"/>
      <c r="L1" s="69">
        <v>2018</v>
      </c>
      <c r="M1" s="110"/>
      <c r="N1" s="110"/>
      <c r="O1" s="110"/>
      <c r="P1" s="110"/>
      <c r="Q1" s="110"/>
      <c r="R1" s="110"/>
      <c r="S1" s="110"/>
      <c r="T1" s="110"/>
      <c r="U1" s="110"/>
    </row>
    <row r="2" spans="1:31" ht="38" customHeight="1" thickBot="1">
      <c r="A2" s="2"/>
      <c r="B2" s="2"/>
      <c r="C2" s="2"/>
      <c r="D2" s="2"/>
      <c r="E2" s="2"/>
      <c r="F2" s="2"/>
      <c r="G2" s="2"/>
      <c r="H2" s="2"/>
      <c r="I2" s="2"/>
      <c r="J2" s="2"/>
      <c r="K2" s="3" t="s">
        <v>29</v>
      </c>
      <c r="L2" s="106" t="s">
        <v>38</v>
      </c>
      <c r="M2" s="106" t="s">
        <v>38</v>
      </c>
      <c r="N2" s="106" t="s">
        <v>78</v>
      </c>
      <c r="O2" s="106" t="s">
        <v>78</v>
      </c>
      <c r="P2" s="106" t="s">
        <v>140</v>
      </c>
      <c r="Q2" s="106" t="s">
        <v>144</v>
      </c>
      <c r="R2" s="106" t="s">
        <v>168</v>
      </c>
      <c r="S2" s="106" t="s">
        <v>176</v>
      </c>
      <c r="T2" s="106" t="str">
        <f>'Horseshoe Provincials SS'!B8</f>
        <v>Provincials</v>
      </c>
      <c r="U2" s="106" t="s">
        <v>167</v>
      </c>
      <c r="V2" s="106" t="s">
        <v>169</v>
      </c>
      <c r="W2" s="106" t="s">
        <v>169</v>
      </c>
      <c r="X2" s="106" t="s">
        <v>174</v>
      </c>
      <c r="Y2" s="106" t="s">
        <v>174</v>
      </c>
      <c r="Z2" s="106" t="s">
        <v>174</v>
      </c>
      <c r="AA2" s="106" t="s">
        <v>177</v>
      </c>
      <c r="AB2" s="106" t="s">
        <v>181</v>
      </c>
      <c r="AC2" s="106" t="s">
        <v>181</v>
      </c>
      <c r="AD2" s="106" t="s">
        <v>193</v>
      </c>
      <c r="AE2" s="106" t="s">
        <v>192</v>
      </c>
    </row>
    <row r="3" spans="1:31" ht="36" customHeight="1">
      <c r="A3" s="25" t="s">
        <v>35</v>
      </c>
      <c r="B3" s="26" t="s">
        <v>42</v>
      </c>
      <c r="C3" s="26"/>
      <c r="D3" s="27"/>
      <c r="E3" s="28"/>
      <c r="F3" s="154" t="s">
        <v>44</v>
      </c>
      <c r="G3" s="154"/>
      <c r="H3" s="154"/>
      <c r="I3" s="154"/>
      <c r="J3" s="155"/>
      <c r="K3" s="3" t="s">
        <v>30</v>
      </c>
      <c r="L3" s="107" t="s">
        <v>39</v>
      </c>
      <c r="M3" s="107" t="s">
        <v>39</v>
      </c>
      <c r="N3" s="108" t="s">
        <v>77</v>
      </c>
      <c r="O3" s="108" t="s">
        <v>77</v>
      </c>
      <c r="P3" s="108" t="s">
        <v>136</v>
      </c>
      <c r="Q3" s="108" t="s">
        <v>145</v>
      </c>
      <c r="R3" s="108" t="s">
        <v>136</v>
      </c>
      <c r="S3" s="108" t="s">
        <v>136</v>
      </c>
      <c r="T3" s="108" t="s">
        <v>164</v>
      </c>
      <c r="U3" s="108" t="s">
        <v>136</v>
      </c>
      <c r="V3" s="108" t="s">
        <v>170</v>
      </c>
      <c r="W3" s="108" t="s">
        <v>170</v>
      </c>
      <c r="X3" s="108" t="s">
        <v>121</v>
      </c>
      <c r="Y3" s="108" t="s">
        <v>121</v>
      </c>
      <c r="Z3" s="108" t="s">
        <v>121</v>
      </c>
      <c r="AA3" s="108" t="s">
        <v>179</v>
      </c>
      <c r="AB3" s="108" t="s">
        <v>182</v>
      </c>
      <c r="AC3" s="108" t="s">
        <v>182</v>
      </c>
      <c r="AD3" s="108" t="s">
        <v>187</v>
      </c>
      <c r="AE3" s="108" t="s">
        <v>187</v>
      </c>
    </row>
    <row r="4" spans="1:31" ht="15" customHeight="1">
      <c r="A4" s="4"/>
      <c r="B4" s="5"/>
      <c r="C4" s="5"/>
      <c r="D4" s="6"/>
      <c r="E4" s="7" t="s">
        <v>4</v>
      </c>
      <c r="F4" s="8" t="s">
        <v>3</v>
      </c>
      <c r="G4" s="9" t="s">
        <v>20</v>
      </c>
      <c r="H4" s="10" t="s">
        <v>20</v>
      </c>
      <c r="I4" s="11" t="s">
        <v>20</v>
      </c>
      <c r="J4" s="12" t="s">
        <v>8</v>
      </c>
      <c r="K4" s="13" t="s">
        <v>31</v>
      </c>
      <c r="L4" s="105">
        <v>41602</v>
      </c>
      <c r="M4" s="104">
        <v>41603</v>
      </c>
      <c r="N4" s="105">
        <v>41658</v>
      </c>
      <c r="O4" s="105">
        <v>41659</v>
      </c>
      <c r="P4" s="105">
        <v>41666</v>
      </c>
      <c r="Q4" s="105">
        <v>41679</v>
      </c>
      <c r="R4" s="105">
        <v>41680</v>
      </c>
      <c r="S4" s="105">
        <v>41679</v>
      </c>
      <c r="T4" s="105">
        <v>41694</v>
      </c>
      <c r="U4" s="105">
        <v>41679</v>
      </c>
      <c r="V4" s="105">
        <v>41691</v>
      </c>
      <c r="W4" s="105">
        <v>41692</v>
      </c>
      <c r="X4" s="105">
        <v>41713</v>
      </c>
      <c r="Y4" s="105">
        <v>41714</v>
      </c>
      <c r="Z4" s="105">
        <v>41715</v>
      </c>
      <c r="AA4" s="105">
        <v>41709</v>
      </c>
      <c r="AB4" s="105">
        <v>41722</v>
      </c>
      <c r="AC4" s="105">
        <v>41720</v>
      </c>
      <c r="AD4" s="105">
        <v>41728</v>
      </c>
      <c r="AE4" s="105">
        <v>41728</v>
      </c>
    </row>
    <row r="5" spans="1:31" ht="15" customHeight="1" thickBot="1">
      <c r="A5" s="14" t="s">
        <v>37</v>
      </c>
      <c r="B5" s="15" t="s">
        <v>36</v>
      </c>
      <c r="C5" s="15" t="s">
        <v>10</v>
      </c>
      <c r="D5" s="16"/>
      <c r="E5" s="7" t="s">
        <v>3</v>
      </c>
      <c r="F5" s="17" t="s">
        <v>27</v>
      </c>
      <c r="G5" s="18" t="s">
        <v>7</v>
      </c>
      <c r="H5" s="10" t="s">
        <v>6</v>
      </c>
      <c r="I5" s="10" t="s">
        <v>21</v>
      </c>
      <c r="J5" s="12" t="s">
        <v>9</v>
      </c>
      <c r="K5" s="13" t="s">
        <v>32</v>
      </c>
      <c r="L5" s="97" t="s">
        <v>40</v>
      </c>
      <c r="M5" s="98" t="s">
        <v>66</v>
      </c>
      <c r="N5" s="99" t="s">
        <v>40</v>
      </c>
      <c r="O5" s="99" t="s">
        <v>40</v>
      </c>
      <c r="P5" s="99" t="s">
        <v>40</v>
      </c>
      <c r="Q5" s="99" t="s">
        <v>40</v>
      </c>
      <c r="R5" s="99" t="s">
        <v>161</v>
      </c>
      <c r="S5" s="99" t="s">
        <v>40</v>
      </c>
      <c r="T5" s="99" t="s">
        <v>40</v>
      </c>
      <c r="U5" s="99" t="s">
        <v>161</v>
      </c>
      <c r="V5" s="99" t="s">
        <v>40</v>
      </c>
      <c r="W5" s="99" t="s">
        <v>66</v>
      </c>
      <c r="X5" s="99" t="s">
        <v>40</v>
      </c>
      <c r="Y5" s="99" t="s">
        <v>66</v>
      </c>
      <c r="Z5" s="99" t="s">
        <v>161</v>
      </c>
      <c r="AA5" s="99" t="s">
        <v>40</v>
      </c>
      <c r="AB5" s="99" t="s">
        <v>40</v>
      </c>
      <c r="AC5" s="99" t="s">
        <v>161</v>
      </c>
      <c r="AD5" s="99" t="s">
        <v>40</v>
      </c>
      <c r="AE5" s="99" t="s">
        <v>40</v>
      </c>
    </row>
    <row r="6" spans="1:31" ht="15" customHeight="1">
      <c r="A6" s="100" t="s">
        <v>52</v>
      </c>
      <c r="B6" s="100" t="s">
        <v>67</v>
      </c>
      <c r="C6" s="96" t="s">
        <v>50</v>
      </c>
      <c r="D6" s="101"/>
      <c r="E6" s="100">
        <f t="shared" ref="E6:E37" si="0">F6</f>
        <v>1</v>
      </c>
      <c r="F6" s="19">
        <f>RANK(J6,$J$6:$J$87,0)</f>
        <v>1</v>
      </c>
      <c r="G6" s="20">
        <f>LARGE(($L6:$AE6),1)</f>
        <v>897.29729729729729</v>
      </c>
      <c r="H6" s="20">
        <f t="shared" ref="H6:H37" si="1">LARGE(($L6:$AE6),2)</f>
        <v>840</v>
      </c>
      <c r="I6" s="20">
        <f t="shared" ref="I6:I37" si="2">LARGE(($L6:$AE6),3)</f>
        <v>772.25433526011568</v>
      </c>
      <c r="J6" s="19">
        <f t="shared" ref="J6:J37" si="3">SUM(G6+H6+I6)</f>
        <v>2509.5516325574131</v>
      </c>
      <c r="K6" s="21"/>
      <c r="L6" s="111">
        <f>IF(ISNA(VLOOKUP($C6,'COT SS MT.SIAMA'!$A$17:$H$100,8,FALSE))=TRUE,"0",VLOOKUP($C6,'COT SS MT.SIAMA'!$A$17:$H$100,8,FALSE))</f>
        <v>722.86995515695071</v>
      </c>
      <c r="M6" s="22">
        <f>IF(ISNA(VLOOKUP($C6,'COT B.A MT SIAMA'!$A$17:$H$100,8,FALSE))=TRUE,0,VLOOKUP($C6,'COT B.A MT SIAMA'!$A$17:$H$100,8,FALSE))</f>
        <v>0</v>
      </c>
      <c r="N6" s="22">
        <f>IF(ISNA(VLOOKUP($C6,'Muskoka TT Jan 20'!$A$17:$H$100,8,FALSE))=TRUE,0,VLOOKUP($C6,'Muskoka TT Jan 20'!$A$17:$H$100,8,FALSE))</f>
        <v>0</v>
      </c>
      <c r="O6" s="112">
        <f>IF(ISNA(VLOOKUP($C6,'Muskoka TT Jan 21'!$A$17:$H$100,8,FALSE))=TRUE,0,VLOOKUP($C6,'Muskoka TT Jan 21'!$A$17:$H$100,8,FALSE))</f>
        <v>0</v>
      </c>
      <c r="P6" s="112">
        <f>IF(ISNA(VLOOKUP($C6,'Canada Cup Calgary SS'!$A$17:$H$100,8,FALSE))=TRUE,0,VLOOKUP($C6,'Canada Cup Calgary SS'!$A$17:$H$100,8,FALSE))</f>
        <v>772.25433526011568</v>
      </c>
      <c r="Q6" s="112">
        <f>IF(ISNA(VLOOKUP($C6,'Caledon Timber Tour'!$A$17:$H$100,8,FALSE))=TRUE,0,VLOOKUP($C6,'Caledon Timber Tour'!$A$17:$H$100,8,FALSE))</f>
        <v>0</v>
      </c>
      <c r="R6" s="112">
        <f>IF(ISNA(VLOOKUP($C6,'Calgary NorAm Halfpipe Feb 11'!$A$17:$H$100,8,FALSE))=TRUE,0,VLOOKUP($C6,'Calgary NorAm Halfpipe Feb 11'!$A$17:$H$100,8,FALSE))</f>
        <v>0</v>
      </c>
      <c r="S6" s="112">
        <f>IF(ISNA(VLOOKUP($C6,'Calgary NorAm SS'!$A$17:$H$100,8,FALSE))=TRUE,0,VLOOKUP($C6,'Calgary NorAm SS'!$A$17:$H$100,8,FALSE))</f>
        <v>741.40042302126233</v>
      </c>
      <c r="T6" s="112">
        <f>IF(ISNA(VLOOKUP($C6,'Horseshoe Provincials SS'!$A$17:$H$100,8,FALSE))=TRUE,0,VLOOKUP($C6,'Horseshoe Provincials SS'!$A$17:$H$100,8,FALSE))</f>
        <v>0</v>
      </c>
      <c r="U6" s="112">
        <f>IF(ISNA(VLOOKUP($C6,'Calgary Nor Am HP Feb 10'!$A$17:$H$100,8,FALSE))=TRUE,0,VLOOKUP($C6,'Calgary Nor Am HP Feb 10'!$A$17:$H$100,8,FALSE))</f>
        <v>0</v>
      </c>
      <c r="V6" s="121">
        <f>IF(ISNA(VLOOKUP($C6,'Aspen Nor-Am SS'!$A$17:$H$100,8,FALSE))=TRUE,0,VLOOKUP($C6,'Aspen Nor-Am SS'!$A$17:$H$100,8,FALSE))</f>
        <v>658.42105263157907</v>
      </c>
      <c r="W6" s="121">
        <f>IF(ISNA(VLOOKUP($C6,'Aspen Nor-Am BA'!$A$17:$H$100,8,FALSE))=TRUE,0,VLOOKUP($C6,'Aspen Nor-Am BA'!$A$17:$H$100,8,FALSE))</f>
        <v>487.00265251989396</v>
      </c>
      <c r="X6" s="121">
        <f>IF(ISNA(VLOOKUP($C6,'Jr. Nats SS'!$A$17:$H$100,8,FALSE))=TRUE,0,VLOOKUP($C6,'Jr. Nats SS'!$A$17:$H$100,8,FALSE))</f>
        <v>0</v>
      </c>
      <c r="Y6" s="121">
        <f>IF(ISNA(VLOOKUP($C6,'Jr. Nats BA'!$A$17:$H$100,8,FALSE))=TRUE,0,VLOOKUP($C6,'Jr. Nats BA'!$A$17:$H$100,8,FALSE))</f>
        <v>0</v>
      </c>
      <c r="Z6" s="121">
        <f>IF(ISNA(VLOOKUP($C6,'Jr. Nats HP'!$A$17:$H$100,8,FALSE))=TRUE,0,VLOOKUP($C6,'Jr. Nats HP'!$A$17:$H$100,8,FALSE))</f>
        <v>0</v>
      </c>
      <c r="AA6" s="121">
        <f>IF(ISNA(VLOOKUP($C6,'Mammoth NorAM SS'!$A$17:$H$100,8,FALSE))=TRUE,0,VLOOKUP($C6,'Mammoth NorAM SS'!$A$17:$H$100,8,FALSE))</f>
        <v>897.29729729729729</v>
      </c>
      <c r="AB6" s="121">
        <f>IF(ISNA(VLOOKUP($C6,'Stoneham Canada Cup SS'!$A$17:$H$100,8,FALSE))=TRUE,0,VLOOKUP($C6,'Stoneham Canada Cup SS'!$A$17:$H$100,8,FALSE))</f>
        <v>452.76595744680839</v>
      </c>
      <c r="AC6" s="121">
        <f>IF(ISNA(VLOOKUP($C6,'Stoneham Canada Cup HP'!$A$17:$H$100,8,FALSE))=TRUE,0,VLOOKUP($C6,'Stoneham Canada Cup HP'!$A$17:$H$100,8,FALSE))</f>
        <v>0</v>
      </c>
      <c r="AD6" s="121">
        <f>IF(ISNA(VLOOKUP($C6,'Le Relais Nor Am'!$A$17:$H$100,8,FALSE))=TRUE,0,VLOOKUP($C6,'Le Relais Nor Am'!$A$17:$H$100,8,FALSE))</f>
        <v>840</v>
      </c>
      <c r="AE6" s="121">
        <f>IF(ISNA(VLOOKUP($C6,'Step Up Tour Le Relais PRO'!$A$17:$H$100,8,FALSE))=TRUE,0,VLOOKUP($C6,'Step Up Tour Le Relais PRO'!$A$17:$H$100,8,FALSE))</f>
        <v>512.15031315240083</v>
      </c>
    </row>
    <row r="7" spans="1:31" ht="15" customHeight="1">
      <c r="A7" s="100" t="s">
        <v>52</v>
      </c>
      <c r="B7" s="100" t="s">
        <v>138</v>
      </c>
      <c r="C7" s="96" t="s">
        <v>137</v>
      </c>
      <c r="D7" s="101"/>
      <c r="E7" s="100">
        <f t="shared" si="0"/>
        <v>2</v>
      </c>
      <c r="F7" s="19">
        <f>RANK(J7,$J$6:$J$87,0)</f>
        <v>2</v>
      </c>
      <c r="G7" s="20">
        <f>LARGE(($L7:$AE7),1)</f>
        <v>859.28961748633878</v>
      </c>
      <c r="H7" s="20">
        <f t="shared" si="1"/>
        <v>783.35260115606934</v>
      </c>
      <c r="I7" s="20">
        <f t="shared" si="2"/>
        <v>725.31120331950206</v>
      </c>
      <c r="J7" s="19">
        <f t="shared" si="3"/>
        <v>2367.95342196191</v>
      </c>
      <c r="K7" s="21"/>
      <c r="L7" s="111" t="str">
        <f>IF(ISNA(VLOOKUP($C7,'COT SS MT.SIAMA'!$A$17:$H$100,8,FALSE))=TRUE,"0",VLOOKUP($C7,'COT SS MT.SIAMA'!$A$17:$H$100,8,FALSE))</f>
        <v>0</v>
      </c>
      <c r="M7" s="22">
        <f>IF(ISNA(VLOOKUP($C7,'COT B.A MT SIAMA'!$A$17:$H$100,8,FALSE))=TRUE,0,VLOOKUP($C7,'COT B.A MT SIAMA'!$A$17:$H$100,8,FALSE))</f>
        <v>0</v>
      </c>
      <c r="N7" s="22">
        <f>IF(ISNA(VLOOKUP($C7,'Muskoka TT Jan 20'!$A$17:$H$100,8,FALSE))=TRUE,0,VLOOKUP($C7,'Muskoka TT Jan 20'!$A$17:$H$100,8,FALSE))</f>
        <v>0</v>
      </c>
      <c r="O7" s="112">
        <f>IF(ISNA(VLOOKUP($C7,'Muskoka TT Jan 21'!$A$17:$H$100,8,FALSE))=TRUE,0,VLOOKUP($C7,'Muskoka TT Jan 21'!$A$17:$H$100,8,FALSE))</f>
        <v>0</v>
      </c>
      <c r="P7" s="112">
        <f>IF(ISNA(VLOOKUP($C7,'Canada Cup Calgary SS'!$A$17:$H$100,8,FALSE))=TRUE,0,VLOOKUP($C7,'Canada Cup Calgary SS'!$A$17:$H$100,8,FALSE))</f>
        <v>783.35260115606934</v>
      </c>
      <c r="Q7" s="112">
        <f>IF(ISNA(VLOOKUP($C7,'Caledon Timber Tour'!$A$17:$H$100,8,FALSE))=TRUE,0,VLOOKUP($C7,'Caledon Timber Tour'!$A$17:$H$100,8,FALSE))</f>
        <v>0</v>
      </c>
      <c r="R7" s="112">
        <f>IF(ISNA(VLOOKUP($C7,'Calgary NorAm Halfpipe Feb 11'!$A$17:$H$100,8,FALSE))=TRUE,0,VLOOKUP($C7,'Calgary NorAm Halfpipe Feb 11'!$A$17:$H$100,8,FALSE))</f>
        <v>0</v>
      </c>
      <c r="S7" s="112">
        <f>IF(ISNA(VLOOKUP($C7,'Calgary NorAm SS'!$A$17:$H$100,8,FALSE))=TRUE,0,VLOOKUP($C7,'Calgary NorAm SS'!$A$17:$H$100,8,FALSE))</f>
        <v>0</v>
      </c>
      <c r="T7" s="112">
        <f>IF(ISNA(VLOOKUP($C7,'Horseshoe Provincials SS'!$A$17:$H$100,8,FALSE))=TRUE,0,VLOOKUP($C7,'Horseshoe Provincials SS'!$A$17:$H$100,8,FALSE))</f>
        <v>0</v>
      </c>
      <c r="U7" s="112">
        <f>IF(ISNA(VLOOKUP($C7,'Calgary Nor Am HP Feb 10'!$A$17:$H$100,8,FALSE))=TRUE,0,VLOOKUP($C7,'Calgary Nor Am HP Feb 10'!$A$17:$H$100,8,FALSE))</f>
        <v>0</v>
      </c>
      <c r="V7" s="121">
        <f>IF(ISNA(VLOOKUP($C7,'Aspen Nor-Am SS'!$A$17:$H$100,8,FALSE))=TRUE,0,VLOOKUP($C7,'Aspen Nor-Am SS'!$A$17:$H$100,8,FALSE))</f>
        <v>859.28961748633878</v>
      </c>
      <c r="W7" s="121">
        <f>IF(ISNA(VLOOKUP($C7,'Aspen Nor-Am BA'!$A$17:$H$100,8,FALSE))=TRUE,0,VLOOKUP($C7,'Aspen Nor-Am BA'!$A$17:$H$100,8,FALSE))</f>
        <v>720.95490716180359</v>
      </c>
      <c r="X7" s="121">
        <f>IF(ISNA(VLOOKUP($C7,'Jr. Nats SS'!$A$17:$H$100,8,FALSE))=TRUE,0,VLOOKUP($C7,'Jr. Nats SS'!$A$17:$H$100,8,FALSE))</f>
        <v>559.08141962421723</v>
      </c>
      <c r="Y7" s="121">
        <f>IF(ISNA(VLOOKUP($C7,'Jr. Nats BA'!$A$17:$H$100,8,FALSE))=TRUE,0,VLOOKUP($C7,'Jr. Nats BA'!$A$17:$H$100,8,FALSE))</f>
        <v>629.25531914893622</v>
      </c>
      <c r="Z7" s="121">
        <f>IF(ISNA(VLOOKUP($C7,'Jr. Nats HP'!$A$17:$H$100,8,FALSE))=TRUE,0,VLOOKUP($C7,'Jr. Nats HP'!$A$17:$H$100,8,FALSE))</f>
        <v>564.09691629955944</v>
      </c>
      <c r="AA7" s="121">
        <f>IF(ISNA(VLOOKUP($C7,'Mammoth NorAM SS'!$A$17:$H$100,8,FALSE))=TRUE,0,VLOOKUP($C7,'Mammoth NorAM SS'!$A$17:$H$100,8,FALSE))</f>
        <v>0</v>
      </c>
      <c r="AB7" s="121">
        <f>IF(ISNA(VLOOKUP($C7,'Stoneham Canada Cup SS'!$A$17:$H$100,8,FALSE))=TRUE,0,VLOOKUP($C7,'Stoneham Canada Cup SS'!$A$17:$H$100,8,FALSE))</f>
        <v>725.31120331950206</v>
      </c>
      <c r="AC7" s="121">
        <f>IF(ISNA(VLOOKUP($C7,'Stoneham Canada Cup HP'!$A$17:$H$100,8,FALSE))=TRUE,0,VLOOKUP($C7,'Stoneham Canada Cup HP'!$A$17:$H$100,8,FALSE))</f>
        <v>0</v>
      </c>
      <c r="AD7" s="121">
        <f>IF(ISNA(VLOOKUP($C7,'Le Relais Nor Am'!$A$17:$H$100,8,FALSE))=TRUE,0,VLOOKUP($C7,'Le Relais Nor Am'!$A$17:$H$100,8,FALSE))</f>
        <v>698.70967741935488</v>
      </c>
      <c r="AE7" s="121">
        <f>IF(ISNA(VLOOKUP($C7,'Step Up Tour Le Relais PRO'!$A$17:$H$100,8,FALSE))=TRUE,0,VLOOKUP($C7,'Step Up Tour Le Relais PRO'!$A$17:$H$100,8,FALSE))</f>
        <v>614.61377870563683</v>
      </c>
    </row>
    <row r="8" spans="1:31" ht="15" customHeight="1">
      <c r="A8" s="100" t="s">
        <v>196</v>
      </c>
      <c r="B8" s="100" t="s">
        <v>67</v>
      </c>
      <c r="C8" s="96" t="s">
        <v>194</v>
      </c>
      <c r="D8" s="101"/>
      <c r="E8" s="100">
        <f t="shared" si="0"/>
        <v>3</v>
      </c>
      <c r="F8" s="161">
        <f t="shared" ref="F8" si="4">RANK(J8,$J$6:$J$87,0)</f>
        <v>3</v>
      </c>
      <c r="G8" s="161">
        <v>786.30806845965787</v>
      </c>
      <c r="H8" s="161">
        <f t="shared" si="1"/>
        <v>782</v>
      </c>
      <c r="I8" s="161">
        <f t="shared" si="2"/>
        <v>759</v>
      </c>
      <c r="J8" s="161">
        <f t="shared" si="3"/>
        <v>2327.308068459658</v>
      </c>
      <c r="K8" s="162"/>
      <c r="L8" s="163" t="str">
        <f>IF(ISNA(VLOOKUP($C8,'COT SS MT.SIAMA'!$A$17:$H$100,8,FALSE))=TRUE,"0",VLOOKUP($C8,'COT SS MT.SIAMA'!$A$17:$H$100,8,FALSE))</f>
        <v>0</v>
      </c>
      <c r="M8" s="164">
        <f>IF(ISNA(VLOOKUP($C8,'COT B.A MT SIAMA'!$A$17:$H$100,8,FALSE))=TRUE,0,VLOOKUP($C8,'COT B.A MT SIAMA'!$A$17:$H$100,8,FALSE))</f>
        <v>0</v>
      </c>
      <c r="N8" s="164">
        <f>IF(ISNA(VLOOKUP($C8,'Muskoka TT Jan 20'!$A$17:$H$100,8,FALSE))=TRUE,0,VLOOKUP($C8,'Muskoka TT Jan 20'!$A$17:$H$100,8,FALSE))</f>
        <v>0</v>
      </c>
      <c r="O8" s="121">
        <f>IF(ISNA(VLOOKUP($C8,'Muskoka TT Jan 21'!$A$17:$H$100,8,FALSE))=TRUE,0,VLOOKUP($C8,'Muskoka TT Jan 21'!$A$17:$H$100,8,FALSE))</f>
        <v>0</v>
      </c>
      <c r="P8" s="121">
        <f>IF(ISNA(VLOOKUP($C8,'Canada Cup Calgary SS'!$A$17:$H$100,8,FALSE))=TRUE,0,VLOOKUP($C8,'Canada Cup Calgary SS'!$A$17:$H$100,8,FALSE))</f>
        <v>786</v>
      </c>
      <c r="Q8" s="121">
        <f>IF(ISNA(VLOOKUP($C8,'Caledon Timber Tour'!$A$17:$H$100,8,FALSE))=TRUE,0,VLOOKUP($C8,'Caledon Timber Tour'!$A$17:$H$100,8,FALSE))</f>
        <v>0</v>
      </c>
      <c r="R8" s="121">
        <f>IF(ISNA(VLOOKUP($C8,'Calgary NorAm Halfpipe Feb 11'!$A$17:$H$100,8,FALSE))=TRUE,0,VLOOKUP($C8,'Calgary NorAm Halfpipe Feb 11'!$A$17:$H$100,8,FALSE))</f>
        <v>0</v>
      </c>
      <c r="S8" s="121">
        <f>IF(ISNA(VLOOKUP($C8,'Calgary NorAm SS'!$A$17:$H$100,8,FALSE))=TRUE,0,VLOOKUP($C8,'Calgary NorAm SS'!$A$17:$H$100,8,FALSE))</f>
        <v>0</v>
      </c>
      <c r="T8" s="121">
        <f>IF(ISNA(VLOOKUP($C8,'Horseshoe Provincials SS'!$A$17:$H$100,8,FALSE))=TRUE,0,VLOOKUP($C8,'Horseshoe Provincials SS'!$A$17:$H$100,8,FALSE))</f>
        <v>0</v>
      </c>
      <c r="U8" s="121">
        <f>IF(ISNA(VLOOKUP($C8,'Calgary Nor Am HP Feb 10'!$A$17:$H$100,8,FALSE))=TRUE,0,VLOOKUP($C8,'Calgary Nor Am HP Feb 10'!$A$17:$H$100,8,FALSE))</f>
        <v>0</v>
      </c>
      <c r="V8" s="121">
        <f>IF(ISNA(VLOOKUP($C8,'Aspen Nor-Am SS'!$A$17:$H$100,8,FALSE))=TRUE,0,VLOOKUP($C8,'Aspen Nor-Am SS'!$A$17:$H$100,8,FALSE))</f>
        <v>0</v>
      </c>
      <c r="W8" s="121">
        <f>IF(ISNA(VLOOKUP($C8,'Aspen Nor-Am BA'!$A$17:$H$100,8,FALSE))=TRUE,0,VLOOKUP($C8,'Aspen Nor-Am BA'!$A$17:$H$100,8,FALSE))</f>
        <v>0</v>
      </c>
      <c r="X8" s="121">
        <f>IF(ISNA(VLOOKUP($C8,'Jr. Nats SS'!$A$17:$H$100,8,FALSE))=TRUE,0,VLOOKUP($C8,'Jr. Nats SS'!$A$17:$H$100,8,FALSE))</f>
        <v>0</v>
      </c>
      <c r="Y8" s="121">
        <f>IF(ISNA(VLOOKUP($C8,'Jr. Nats BA'!$A$17:$H$100,8,FALSE))=TRUE,0,VLOOKUP($C8,'Jr. Nats BA'!$A$17:$H$100,8,FALSE))</f>
        <v>0</v>
      </c>
      <c r="Z8" s="121">
        <f>IF(ISNA(VLOOKUP($C8,'Jr. Nats HP'!$A$17:$H$100,8,FALSE))=TRUE,0,VLOOKUP($C8,'Jr. Nats HP'!$A$17:$H$100,8,FALSE))</f>
        <v>0</v>
      </c>
      <c r="AA8" s="121">
        <f>IF(ISNA(VLOOKUP($C8,'Mammoth NorAM SS'!$A$17:$H$100,8,FALSE))=TRUE,0,VLOOKUP($C8,'Mammoth NorAM SS'!$A$17:$H$100,8,FALSE))</f>
        <v>782</v>
      </c>
      <c r="AB8" s="121">
        <f>IF(ISNA(VLOOKUP($C8,'Stoneham Canada Cup SS'!$A$17:$H$100,8,FALSE))=TRUE,0,VLOOKUP($C8,'Stoneham Canada Cup SS'!$A$17:$H$100,8,FALSE))</f>
        <v>0</v>
      </c>
      <c r="AC8" s="121">
        <f>IF(ISNA(VLOOKUP($C8,'Stoneham Canada Cup HP'!$A$17:$H$100,8,FALSE))=TRUE,0,VLOOKUP($C8,'Stoneham Canada Cup HP'!$A$17:$H$100,8,FALSE))</f>
        <v>0</v>
      </c>
      <c r="AD8" s="121">
        <f>IF(ISNA(VLOOKUP($C8,'Le Relais Nor Am'!$A$17:$H$100,8,FALSE))=TRUE,0,VLOOKUP($C8,'Le Relais Nor Am'!$A$17:$H$100,8,FALSE))</f>
        <v>0</v>
      </c>
      <c r="AE8" s="121">
        <f>IF(ISNA(VLOOKUP($C8,'Step Up Tour Le Relais PRO'!$A$17:$H$100,8,FALSE))=TRUE,0,VLOOKUP($C8,'Step Up Tour Le Relais PRO'!$A$17:$H$100,8,FALSE))</f>
        <v>759</v>
      </c>
    </row>
    <row r="9" spans="1:31" ht="15" customHeight="1">
      <c r="A9" s="100" t="s">
        <v>52</v>
      </c>
      <c r="B9" s="100" t="s">
        <v>67</v>
      </c>
      <c r="C9" s="96" t="s">
        <v>54</v>
      </c>
      <c r="D9" s="101"/>
      <c r="E9" s="100">
        <f t="shared" si="0"/>
        <v>4</v>
      </c>
      <c r="F9" s="19">
        <f t="shared" ref="F9:F40" si="5">RANK(J9,$J$6:$J$87,0)</f>
        <v>4</v>
      </c>
      <c r="G9" s="20">
        <f t="shared" ref="G9:G40" si="6">LARGE(($L9:$AE9),1)</f>
        <v>796.31406638067278</v>
      </c>
      <c r="H9" s="20">
        <f t="shared" si="1"/>
        <v>758.50622406639013</v>
      </c>
      <c r="I9" s="20">
        <f t="shared" si="2"/>
        <v>756.75675675675677</v>
      </c>
      <c r="J9" s="19">
        <f t="shared" si="3"/>
        <v>2311.5770472038198</v>
      </c>
      <c r="K9" s="21"/>
      <c r="L9" s="111">
        <f>IF(ISNA(VLOOKUP($C9,'COT SS MT.SIAMA'!$A$17:$H$100,8,FALSE))=TRUE,"0",VLOOKUP($C9,'COT SS MT.SIAMA'!$A$17:$H$100,8,FALSE))</f>
        <v>663.67713004484312</v>
      </c>
      <c r="M9" s="22">
        <f>IF(ISNA(VLOOKUP($C9,'COT B.A MT SIAMA'!$A$17:$H$100,8,FALSE))=TRUE,0,VLOOKUP($C9,'COT B.A MT SIAMA'!$A$17:$H$100,8,FALSE))</f>
        <v>328.125</v>
      </c>
      <c r="N9" s="22">
        <f>IF(ISNA(VLOOKUP($C9,'Muskoka TT Jan 20'!$A$17:$H$100,8,FALSE))=TRUE,0,VLOOKUP($C9,'Muskoka TT Jan 20'!$A$17:$H$100,8,FALSE))</f>
        <v>0</v>
      </c>
      <c r="O9" s="112">
        <f>IF(ISNA(VLOOKUP($C9,'Muskoka TT Jan 21'!$A$17:$H$100,8,FALSE))=TRUE,0,VLOOKUP($C9,'Muskoka TT Jan 21'!$A$17:$H$100,8,FALSE))</f>
        <v>0</v>
      </c>
      <c r="P9" s="112">
        <f>IF(ISNA(VLOOKUP($C9,'Canada Cup Calgary SS'!$A$17:$H$100,8,FALSE))=TRUE,0,VLOOKUP($C9,'Canada Cup Calgary SS'!$A$17:$H$100,8,FALSE))</f>
        <v>744.50867052023125</v>
      </c>
      <c r="Q9" s="112">
        <f>IF(ISNA(VLOOKUP($C9,'Caledon Timber Tour'!$A$17:$H$100,8,FALSE))=TRUE,0,VLOOKUP($C9,'Caledon Timber Tour'!$A$17:$H$100,8,FALSE))</f>
        <v>0</v>
      </c>
      <c r="R9" s="112">
        <f>IF(ISNA(VLOOKUP($C9,'Calgary NorAm Halfpipe Feb 11'!$A$17:$H$100,8,FALSE))=TRUE,0,VLOOKUP($C9,'Calgary NorAm Halfpipe Feb 11'!$A$17:$H$100,8,FALSE))</f>
        <v>0</v>
      </c>
      <c r="S9" s="112">
        <f>IF(ISNA(VLOOKUP($C9,'Calgary NorAm SS'!$A$17:$H$100,8,FALSE))=TRUE,0,VLOOKUP($C9,'Calgary NorAm SS'!$A$17:$H$100,8,FALSE))</f>
        <v>796.31406638067278</v>
      </c>
      <c r="T9" s="112">
        <f>IF(ISNA(VLOOKUP($C9,'Horseshoe Provincials SS'!$A$17:$H$100,8,FALSE))=TRUE,0,VLOOKUP($C9,'Horseshoe Provincials SS'!$A$17:$H$100,8,FALSE))</f>
        <v>0</v>
      </c>
      <c r="U9" s="112">
        <f>IF(ISNA(VLOOKUP($C9,'Calgary Nor Am HP Feb 10'!$A$17:$H$100,8,FALSE))=TRUE,0,VLOOKUP($C9,'Calgary Nor Am HP Feb 10'!$A$17:$H$100,8,FALSE))</f>
        <v>0</v>
      </c>
      <c r="V9" s="121">
        <f>IF(ISNA(VLOOKUP($C9,'Aspen Nor-Am SS'!$A$17:$H$100,8,FALSE))=TRUE,0,VLOOKUP($C9,'Aspen Nor-Am SS'!$A$17:$H$100,8,FALSE))</f>
        <v>601.57894736842104</v>
      </c>
      <c r="W9" s="121">
        <f>IF(ISNA(VLOOKUP($C9,'Aspen Nor-Am BA'!$A$17:$H$100,8,FALSE))=TRUE,0,VLOOKUP($C9,'Aspen Nor-Am BA'!$A$17:$H$100,8,FALSE))</f>
        <v>496.55172413793099</v>
      </c>
      <c r="X9" s="121">
        <f>IF(ISNA(VLOOKUP($C9,'Jr. Nats SS'!$A$17:$H$100,8,FALSE))=TRUE,0,VLOOKUP($C9,'Jr. Nats SS'!$A$17:$H$100,8,FALSE))</f>
        <v>0</v>
      </c>
      <c r="Y9" s="121">
        <f>IF(ISNA(VLOOKUP($C9,'Jr. Nats BA'!$A$17:$H$100,8,FALSE))=TRUE,0,VLOOKUP($C9,'Jr. Nats BA'!$A$17:$H$100,8,FALSE))</f>
        <v>0</v>
      </c>
      <c r="Z9" s="121">
        <f>IF(ISNA(VLOOKUP($C9,'Jr. Nats HP'!$A$17:$H$100,8,FALSE))=TRUE,0,VLOOKUP($C9,'Jr. Nats HP'!$A$17:$H$100,8,FALSE))</f>
        <v>0</v>
      </c>
      <c r="AA9" s="121">
        <f>IF(ISNA(VLOOKUP($C9,'Mammoth NorAM SS'!$A$17:$H$100,8,FALSE))=TRUE,0,VLOOKUP($C9,'Mammoth NorAM SS'!$A$17:$H$100,8,FALSE))</f>
        <v>756.75675675675677</v>
      </c>
      <c r="AB9" s="121">
        <f>IF(ISNA(VLOOKUP($C9,'Stoneham Canada Cup SS'!$A$17:$H$100,8,FALSE))=TRUE,0,VLOOKUP($C9,'Stoneham Canada Cup SS'!$A$17:$H$100,8,FALSE))</f>
        <v>758.50622406639013</v>
      </c>
      <c r="AC9" s="121">
        <f>IF(ISNA(VLOOKUP($C9,'Stoneham Canada Cup HP'!$A$17:$H$100,8,FALSE))=TRUE,0,VLOOKUP($C9,'Stoneham Canada Cup HP'!$A$17:$H$100,8,FALSE))</f>
        <v>0</v>
      </c>
      <c r="AD9" s="121">
        <f>IF(ISNA(VLOOKUP($C9,'Le Relais Nor Am'!$A$17:$H$100,8,FALSE))=TRUE,0,VLOOKUP($C9,'Le Relais Nor Am'!$A$17:$H$100,8,FALSE))</f>
        <v>683.22580645161281</v>
      </c>
      <c r="AE9" s="121">
        <f>IF(ISNA(VLOOKUP($C9,'Step Up Tour Le Relais PRO'!$A$17:$H$100,8,FALSE))=TRUE,0,VLOOKUP($C9,'Step Up Tour Le Relais PRO'!$A$17:$H$100,8,FALSE))</f>
        <v>386.88935281837166</v>
      </c>
    </row>
    <row r="10" spans="1:31" ht="15" customHeight="1">
      <c r="A10" s="100" t="s">
        <v>52</v>
      </c>
      <c r="B10" s="100" t="s">
        <v>67</v>
      </c>
      <c r="C10" s="96" t="s">
        <v>61</v>
      </c>
      <c r="D10" s="101"/>
      <c r="E10" s="100">
        <f t="shared" si="0"/>
        <v>5</v>
      </c>
      <c r="F10" s="19">
        <f t="shared" si="5"/>
        <v>5</v>
      </c>
      <c r="G10" s="20">
        <f t="shared" si="6"/>
        <v>761.45856852562645</v>
      </c>
      <c r="H10" s="20">
        <f t="shared" si="1"/>
        <v>676.99421965317924</v>
      </c>
      <c r="I10" s="20">
        <f t="shared" si="2"/>
        <v>661.54736842105262</v>
      </c>
      <c r="J10" s="19">
        <f t="shared" si="3"/>
        <v>2100.0001565998582</v>
      </c>
      <c r="K10" s="21"/>
      <c r="L10" s="111">
        <f>IF(ISNA(VLOOKUP($C10,'COT SS MT.SIAMA'!$A$17:$H$100,8,FALSE))=TRUE,"0",VLOOKUP($C10,'COT SS MT.SIAMA'!$A$17:$H$100,8,FALSE))</f>
        <v>224.12280701754383</v>
      </c>
      <c r="M10" s="22">
        <f>IF(ISNA(VLOOKUP($C10,'COT B.A MT SIAMA'!$A$17:$H$100,8,FALSE))=TRUE,0,VLOOKUP($C10,'COT B.A MT SIAMA'!$A$17:$H$100,8,FALSE))</f>
        <v>365.62499999999994</v>
      </c>
      <c r="N10" s="22">
        <f>IF(ISNA(VLOOKUP($C10,'Muskoka TT Jan 20'!$A$17:$H$100,8,FALSE))=TRUE,0,VLOOKUP($C10,'Muskoka TT Jan 20'!$A$17:$H$100,8,FALSE))</f>
        <v>0</v>
      </c>
      <c r="O10" s="112">
        <f>IF(ISNA(VLOOKUP($C10,'Muskoka TT Jan 21'!$A$17:$H$100,8,FALSE))=TRUE,0,VLOOKUP($C10,'Muskoka TT Jan 21'!$A$17:$H$100,8,FALSE))</f>
        <v>0</v>
      </c>
      <c r="P10" s="112">
        <f>IF(ISNA(VLOOKUP($C10,'Canada Cup Calgary SS'!$A$17:$H$100,8,FALSE))=TRUE,0,VLOOKUP($C10,'Canada Cup Calgary SS'!$A$17:$H$100,8,FALSE))</f>
        <v>676.99421965317924</v>
      </c>
      <c r="Q10" s="112">
        <f>IF(ISNA(VLOOKUP($C10,'Caledon Timber Tour'!$A$17:$H$100,8,FALSE))=TRUE,0,VLOOKUP($C10,'Caledon Timber Tour'!$A$17:$H$100,8,FALSE))</f>
        <v>0</v>
      </c>
      <c r="R10" s="112">
        <f>IF(ISNA(VLOOKUP($C10,'Calgary NorAm Halfpipe Feb 11'!$A$17:$H$100,8,FALSE))=TRUE,0,VLOOKUP($C10,'Calgary NorAm Halfpipe Feb 11'!$A$17:$H$100,8,FALSE))</f>
        <v>0</v>
      </c>
      <c r="S10" s="112">
        <f>IF(ISNA(VLOOKUP($C10,'Calgary NorAm SS'!$A$17:$H$100,8,FALSE))=TRUE,0,VLOOKUP($C10,'Calgary NorAm SS'!$A$17:$H$100,8,FALSE))</f>
        <v>761.45856852562645</v>
      </c>
      <c r="T10" s="112">
        <f>IF(ISNA(VLOOKUP($C10,'Horseshoe Provincials SS'!$A$17:$H$100,8,FALSE))=TRUE,0,VLOOKUP($C10,'Horseshoe Provincials SS'!$A$17:$H$100,8,FALSE))</f>
        <v>0</v>
      </c>
      <c r="U10" s="112">
        <f>IF(ISNA(VLOOKUP($C10,'Calgary Nor Am HP Feb 10'!$A$17:$H$100,8,FALSE))=TRUE,0,VLOOKUP($C10,'Calgary Nor Am HP Feb 10'!$A$17:$H$100,8,FALSE))</f>
        <v>0</v>
      </c>
      <c r="V10" s="121">
        <f>IF(ISNA(VLOOKUP($C10,'Aspen Nor-Am SS'!$A$17:$H$100,8,FALSE))=TRUE,0,VLOOKUP($C10,'Aspen Nor-Am SS'!$A$17:$H$100,8,FALSE))</f>
        <v>661.54736842105262</v>
      </c>
      <c r="W10" s="121">
        <f>IF(ISNA(VLOOKUP($C10,'Aspen Nor-Am BA'!$A$17:$H$100,8,FALSE))=TRUE,0,VLOOKUP($C10,'Aspen Nor-Am BA'!$A$17:$H$100,8,FALSE))</f>
        <v>0</v>
      </c>
      <c r="X10" s="121">
        <f>IF(ISNA(VLOOKUP($C10,'Jr. Nats SS'!$A$17:$H$100,8,FALSE))=TRUE,0,VLOOKUP($C10,'Jr. Nats SS'!$A$17:$H$100,8,FALSE))</f>
        <v>0</v>
      </c>
      <c r="Y10" s="121">
        <f>IF(ISNA(VLOOKUP($C10,'Jr. Nats BA'!$A$17:$H$100,8,FALSE))=TRUE,0,VLOOKUP($C10,'Jr. Nats BA'!$A$17:$H$100,8,FALSE))</f>
        <v>0</v>
      </c>
      <c r="Z10" s="121">
        <f>IF(ISNA(VLOOKUP($C10,'Jr. Nats HP'!$A$17:$H$100,8,FALSE))=TRUE,0,VLOOKUP($C10,'Jr. Nats HP'!$A$17:$H$100,8,FALSE))</f>
        <v>0</v>
      </c>
      <c r="AA10" s="121">
        <f>IF(ISNA(VLOOKUP($C10,'Mammoth NorAM SS'!$A$17:$H$100,8,FALSE))=TRUE,0,VLOOKUP($C10,'Mammoth NorAM SS'!$A$17:$H$100,8,FALSE))</f>
        <v>418.91891891891891</v>
      </c>
      <c r="AB10" s="121">
        <f>IF(ISNA(VLOOKUP($C10,'Stoneham Canada Cup SS'!$A$17:$H$100,8,FALSE))=TRUE,0,VLOOKUP($C10,'Stoneham Canada Cup SS'!$A$17:$H$100,8,FALSE))</f>
        <v>0</v>
      </c>
      <c r="AC10" s="121">
        <f>IF(ISNA(VLOOKUP($C10,'Stoneham Canada Cup HP'!$A$17:$H$100,8,FALSE))=TRUE,0,VLOOKUP($C10,'Stoneham Canada Cup HP'!$A$17:$H$100,8,FALSE))</f>
        <v>0</v>
      </c>
      <c r="AD10" s="121">
        <f>IF(ISNA(VLOOKUP($C10,'Le Relais Nor Am'!$A$17:$H$100,8,FALSE))=TRUE,0,VLOOKUP($C10,'Le Relais Nor Am'!$A$17:$H$100,8,FALSE))</f>
        <v>0</v>
      </c>
      <c r="AE10" s="121">
        <f>IF(ISNA(VLOOKUP($C10,'Step Up Tour Le Relais PRO'!$A$17:$H$100,8,FALSE))=TRUE,0,VLOOKUP($C10,'Step Up Tour Le Relais PRO'!$A$17:$H$100,8,FALSE))</f>
        <v>0</v>
      </c>
    </row>
    <row r="11" spans="1:31" ht="15" customHeight="1">
      <c r="A11" s="100" t="s">
        <v>52</v>
      </c>
      <c r="B11" s="100" t="s">
        <v>70</v>
      </c>
      <c r="C11" s="96" t="s">
        <v>53</v>
      </c>
      <c r="D11" s="101"/>
      <c r="E11" s="100">
        <f t="shared" si="0"/>
        <v>6</v>
      </c>
      <c r="F11" s="19">
        <f t="shared" si="5"/>
        <v>6</v>
      </c>
      <c r="G11" s="20">
        <f t="shared" si="6"/>
        <v>704.76190476190482</v>
      </c>
      <c r="H11" s="20">
        <f t="shared" si="1"/>
        <v>690.96774193548401</v>
      </c>
      <c r="I11" s="20">
        <f t="shared" si="2"/>
        <v>670.85201793721978</v>
      </c>
      <c r="J11" s="19">
        <f t="shared" si="3"/>
        <v>2066.5816646346088</v>
      </c>
      <c r="K11" s="21"/>
      <c r="L11" s="111">
        <f>IF(ISNA(VLOOKUP($C11,'COT SS MT.SIAMA'!$A$17:$H$100,8,FALSE))=TRUE,"0",VLOOKUP($C11,'COT SS MT.SIAMA'!$A$17:$H$100,8,FALSE))</f>
        <v>670.85201793721978</v>
      </c>
      <c r="M11" s="22">
        <f>IF(ISNA(VLOOKUP($C11,'COT B.A MT SIAMA'!$A$17:$H$100,8,FALSE))=TRUE,0,VLOOKUP($C11,'COT B.A MT SIAMA'!$A$17:$H$100,8,FALSE))</f>
        <v>704.76190476190482</v>
      </c>
      <c r="N11" s="22">
        <f>IF(ISNA(VLOOKUP($C11,'Muskoka TT Jan 20'!$A$17:$H$100,8,FALSE))=TRUE,0,VLOOKUP($C11,'Muskoka TT Jan 20'!$A$17:$H$100,8,FALSE))</f>
        <v>0</v>
      </c>
      <c r="O11" s="112">
        <f>IF(ISNA(VLOOKUP($C11,'Muskoka TT Jan 21'!$A$17:$H$100,8,FALSE))=TRUE,0,VLOOKUP($C11,'Muskoka TT Jan 21'!$A$17:$H$100,8,FALSE))</f>
        <v>0</v>
      </c>
      <c r="P11" s="112">
        <f>IF(ISNA(VLOOKUP($C11,'Canada Cup Calgary SS'!$A$17:$H$100,8,FALSE))=TRUE,0,VLOOKUP($C11,'Canada Cup Calgary SS'!$A$17:$H$100,8,FALSE))</f>
        <v>556.76300578034682</v>
      </c>
      <c r="Q11" s="112">
        <f>IF(ISNA(VLOOKUP($C11,'Caledon Timber Tour'!$A$17:$H$100,8,FALSE))=TRUE,0,VLOOKUP($C11,'Caledon Timber Tour'!$A$17:$H$100,8,FALSE))</f>
        <v>0</v>
      </c>
      <c r="R11" s="112">
        <f>IF(ISNA(VLOOKUP($C11,'Calgary NorAm Halfpipe Feb 11'!$A$17:$H$100,8,FALSE))=TRUE,0,VLOOKUP($C11,'Calgary NorAm Halfpipe Feb 11'!$A$17:$H$100,8,FALSE))</f>
        <v>0</v>
      </c>
      <c r="S11" s="112">
        <f>IF(ISNA(VLOOKUP($C11,'Calgary NorAm SS'!$A$17:$H$100,8,FALSE))=TRUE,0,VLOOKUP($C11,'Calgary NorAm SS'!$A$17:$H$100,8,FALSE))</f>
        <v>0</v>
      </c>
      <c r="T11" s="112">
        <f>IF(ISNA(VLOOKUP($C11,'Horseshoe Provincials SS'!$A$17:$H$100,8,FALSE))=TRUE,0,VLOOKUP($C11,'Horseshoe Provincials SS'!$A$17:$H$100,8,FALSE))</f>
        <v>0</v>
      </c>
      <c r="U11" s="112">
        <f>IF(ISNA(VLOOKUP($C11,'Calgary Nor Am HP Feb 10'!$A$17:$H$100,8,FALSE))=TRUE,0,VLOOKUP($C11,'Calgary Nor Am HP Feb 10'!$A$17:$H$100,8,FALSE))</f>
        <v>0</v>
      </c>
      <c r="V11" s="121">
        <f>IF(ISNA(VLOOKUP($C11,'Aspen Nor-Am SS'!$A$17:$H$100,8,FALSE))=TRUE,0,VLOOKUP($C11,'Aspen Nor-Am SS'!$A$17:$H$100,8,FALSE))</f>
        <v>0</v>
      </c>
      <c r="W11" s="121">
        <f>IF(ISNA(VLOOKUP($C11,'Aspen Nor-Am BA'!$A$17:$H$100,8,FALSE))=TRUE,0,VLOOKUP($C11,'Aspen Nor-Am BA'!$A$17:$H$100,8,FALSE))</f>
        <v>0</v>
      </c>
      <c r="X11" s="121">
        <f>IF(ISNA(VLOOKUP($C11,'Jr. Nats SS'!$A$17:$H$100,8,FALSE))=TRUE,0,VLOOKUP($C11,'Jr. Nats SS'!$A$17:$H$100,8,FALSE))</f>
        <v>0</v>
      </c>
      <c r="Y11" s="121">
        <f>IF(ISNA(VLOOKUP($C11,'Jr. Nats BA'!$A$17:$H$100,8,FALSE))=TRUE,0,VLOOKUP($C11,'Jr. Nats BA'!$A$17:$H$100,8,FALSE))</f>
        <v>0</v>
      </c>
      <c r="Z11" s="121">
        <f>IF(ISNA(VLOOKUP($C11,'Jr. Nats HP'!$A$17:$H$100,8,FALSE))=TRUE,0,VLOOKUP($C11,'Jr. Nats HP'!$A$17:$H$100,8,FALSE))</f>
        <v>0</v>
      </c>
      <c r="AA11" s="121">
        <f>IF(ISNA(VLOOKUP($C11,'Mammoth NorAM SS'!$A$17:$H$100,8,FALSE))=TRUE,0,VLOOKUP($C11,'Mammoth NorAM SS'!$A$17:$H$100,8,FALSE))</f>
        <v>545.94594594594605</v>
      </c>
      <c r="AB11" s="121">
        <f>IF(ISNA(VLOOKUP($C11,'Stoneham Canada Cup SS'!$A$17:$H$100,8,FALSE))=TRUE,0,VLOOKUP($C11,'Stoneham Canada Cup SS'!$A$17:$H$100,8,FALSE))</f>
        <v>0</v>
      </c>
      <c r="AC11" s="121">
        <f>IF(ISNA(VLOOKUP($C11,'Stoneham Canada Cup HP'!$A$17:$H$100,8,FALSE))=TRUE,0,VLOOKUP($C11,'Stoneham Canada Cup HP'!$A$17:$H$100,8,FALSE))</f>
        <v>0</v>
      </c>
      <c r="AD11" s="121">
        <f>IF(ISNA(VLOOKUP($C11,'Le Relais Nor Am'!$A$17:$H$100,8,FALSE))=TRUE,0,VLOOKUP($C11,'Le Relais Nor Am'!$A$17:$H$100,8,FALSE))</f>
        <v>690.96774193548401</v>
      </c>
      <c r="AE11" s="121">
        <f>IF(ISNA(VLOOKUP($C11,'Step Up Tour Le Relais PRO'!$A$17:$H$100,8,FALSE))=TRUE,0,VLOOKUP($C11,'Step Up Tour Le Relais PRO'!$A$17:$H$100,8,FALSE))</f>
        <v>651.35699373695206</v>
      </c>
    </row>
    <row r="12" spans="1:31" ht="15" customHeight="1">
      <c r="A12" s="100" t="s">
        <v>69</v>
      </c>
      <c r="B12" s="100" t="s">
        <v>71</v>
      </c>
      <c r="C12" s="96" t="s">
        <v>56</v>
      </c>
      <c r="D12" s="101"/>
      <c r="E12" s="100">
        <f t="shared" si="0"/>
        <v>7</v>
      </c>
      <c r="F12" s="19">
        <f t="shared" si="5"/>
        <v>7</v>
      </c>
      <c r="G12" s="20">
        <f t="shared" si="6"/>
        <v>778.06451612903231</v>
      </c>
      <c r="H12" s="20">
        <f t="shared" si="1"/>
        <v>620.74688796680493</v>
      </c>
      <c r="I12" s="20">
        <f t="shared" si="2"/>
        <v>615.02890173410412</v>
      </c>
      <c r="J12" s="19">
        <f t="shared" si="3"/>
        <v>2013.8403058299414</v>
      </c>
      <c r="K12" s="21"/>
      <c r="L12" s="111">
        <f>IF(ISNA(VLOOKUP($C12,'COT SS MT.SIAMA'!$A$17:$H$100,8,FALSE))=TRUE,"0",VLOOKUP($C12,'COT SS MT.SIAMA'!$A$17:$H$100,8,FALSE))</f>
        <v>543.49775784753353</v>
      </c>
      <c r="M12" s="22">
        <f>IF(ISNA(VLOOKUP($C12,'COT B.A MT SIAMA'!$A$17:$H$100,8,FALSE))=TRUE,0,VLOOKUP($C12,'COT B.A MT SIAMA'!$A$17:$H$100,8,FALSE))</f>
        <v>417.1875</v>
      </c>
      <c r="N12" s="22">
        <f>IF(ISNA(VLOOKUP($C12,'Muskoka TT Jan 20'!$A$17:$H$100,8,FALSE))=TRUE,0,VLOOKUP($C12,'Muskoka TT Jan 20'!$A$17:$H$100,8,FALSE))</f>
        <v>0</v>
      </c>
      <c r="O12" s="112">
        <f>IF(ISNA(VLOOKUP($C12,'Muskoka TT Jan 21'!$A$17:$H$100,8,FALSE))=TRUE,0,VLOOKUP($C12,'Muskoka TT Jan 21'!$A$17:$H$100,8,FALSE))</f>
        <v>0</v>
      </c>
      <c r="P12" s="112">
        <f>IF(ISNA(VLOOKUP($C12,'Canada Cup Calgary SS'!$A$17:$H$100,8,FALSE))=TRUE,0,VLOOKUP($C12,'Canada Cup Calgary SS'!$A$17:$H$100,8,FALSE))</f>
        <v>615.02890173410412</v>
      </c>
      <c r="Q12" s="112">
        <f>IF(ISNA(VLOOKUP($C12,'Caledon Timber Tour'!$A$17:$H$100,8,FALSE))=TRUE,0,VLOOKUP($C12,'Caledon Timber Tour'!$A$17:$H$100,8,FALSE))</f>
        <v>0</v>
      </c>
      <c r="R12" s="112">
        <f>IF(ISNA(VLOOKUP($C12,'Calgary NorAm Halfpipe Feb 11'!$A$17:$H$100,8,FALSE))=TRUE,0,VLOOKUP($C12,'Calgary NorAm Halfpipe Feb 11'!$A$17:$H$100,8,FALSE))</f>
        <v>0</v>
      </c>
      <c r="S12" s="112">
        <f>IF(ISNA(VLOOKUP($C12,'Calgary NorAm SS'!$A$17:$H$100,8,FALSE))=TRUE,0,VLOOKUP($C12,'Calgary NorAm SS'!$A$17:$H$100,8,FALSE))</f>
        <v>551.04085494823562</v>
      </c>
      <c r="T12" s="112">
        <f>IF(ISNA(VLOOKUP($C12,'Horseshoe Provincials SS'!$A$17:$H$100,8,FALSE))=TRUE,0,VLOOKUP($C12,'Horseshoe Provincials SS'!$A$17:$H$100,8,FALSE))</f>
        <v>0</v>
      </c>
      <c r="U12" s="112">
        <f>IF(ISNA(VLOOKUP($C12,'Calgary Nor Am HP Feb 10'!$A$17:$H$100,8,FALSE))=TRUE,0,VLOOKUP($C12,'Calgary Nor Am HP Feb 10'!$A$17:$H$100,8,FALSE))</f>
        <v>0</v>
      </c>
      <c r="V12" s="121">
        <f>IF(ISNA(VLOOKUP($C12,'Aspen Nor-Am SS'!$A$17:$H$100,8,FALSE))=TRUE,0,VLOOKUP($C12,'Aspen Nor-Am SS'!$A$17:$H$100,8,FALSE))</f>
        <v>0</v>
      </c>
      <c r="W12" s="121">
        <f>IF(ISNA(VLOOKUP($C12,'Aspen Nor-Am BA'!$A$17:$H$100,8,FALSE))=TRUE,0,VLOOKUP($C12,'Aspen Nor-Am BA'!$A$17:$H$100,8,FALSE))</f>
        <v>0</v>
      </c>
      <c r="X12" s="121">
        <f>IF(ISNA(VLOOKUP($C12,'Jr. Nats SS'!$A$17:$H$100,8,FALSE))=TRUE,0,VLOOKUP($C12,'Jr. Nats SS'!$A$17:$H$100,8,FALSE))</f>
        <v>591.64926931106481</v>
      </c>
      <c r="Y12" s="121">
        <f>IF(ISNA(VLOOKUP($C12,'Jr. Nats BA'!$A$17:$H$100,8,FALSE))=TRUE,0,VLOOKUP($C12,'Jr. Nats BA'!$A$17:$H$100,8,FALSE))</f>
        <v>575.31914893617022</v>
      </c>
      <c r="Z12" s="121">
        <f>IF(ISNA(VLOOKUP($C12,'Jr. Nats HP'!$A$17:$H$100,8,FALSE))=TRUE,0,VLOOKUP($C12,'Jr. Nats HP'!$A$17:$H$100,8,FALSE))</f>
        <v>438.10572687224675</v>
      </c>
      <c r="AA12" s="121">
        <f>IF(ISNA(VLOOKUP($C12,'Mammoth NorAM SS'!$A$17:$H$100,8,FALSE))=TRUE,0,VLOOKUP($C12,'Mammoth NorAM SS'!$A$17:$H$100,8,FALSE))</f>
        <v>0</v>
      </c>
      <c r="AB12" s="121">
        <f>IF(ISNA(VLOOKUP($C12,'Stoneham Canada Cup SS'!$A$17:$H$100,8,FALSE))=TRUE,0,VLOOKUP($C12,'Stoneham Canada Cup SS'!$A$17:$H$100,8,FALSE))</f>
        <v>620.74688796680493</v>
      </c>
      <c r="AC12" s="121">
        <f>IF(ISNA(VLOOKUP($C12,'Stoneham Canada Cup HP'!$A$17:$H$100,8,FALSE))=TRUE,0,VLOOKUP($C12,'Stoneham Canada Cup HP'!$A$17:$H$100,8,FALSE))</f>
        <v>0</v>
      </c>
      <c r="AD12" s="121">
        <f>IF(ISNA(VLOOKUP($C12,'Le Relais Nor Am'!$A$17:$H$100,8,FALSE))=TRUE,0,VLOOKUP($C12,'Le Relais Nor Am'!$A$17:$H$100,8,FALSE))</f>
        <v>778.06451612903231</v>
      </c>
      <c r="AE12" s="121">
        <f>IF(ISNA(VLOOKUP($C12,'Step Up Tour Le Relais PRO'!$A$17:$H$100,8,FALSE))=TRUE,0,VLOOKUP($C12,'Step Up Tour Le Relais PRO'!$A$17:$H$100,8,FALSE))</f>
        <v>370.18789144050106</v>
      </c>
    </row>
    <row r="13" spans="1:31" ht="15" customHeight="1">
      <c r="A13" s="100" t="s">
        <v>69</v>
      </c>
      <c r="B13" s="100" t="s">
        <v>68</v>
      </c>
      <c r="C13" s="96" t="s">
        <v>58</v>
      </c>
      <c r="D13" s="101"/>
      <c r="E13" s="100">
        <f t="shared" si="0"/>
        <v>8</v>
      </c>
      <c r="F13" s="19">
        <f t="shared" si="5"/>
        <v>8</v>
      </c>
      <c r="G13" s="20">
        <f t="shared" si="6"/>
        <v>752.90322580645159</v>
      </c>
      <c r="H13" s="20">
        <f t="shared" si="1"/>
        <v>626.30480167014628</v>
      </c>
      <c r="I13" s="20">
        <f t="shared" si="2"/>
        <v>620.95744680851067</v>
      </c>
      <c r="J13" s="19">
        <f t="shared" si="3"/>
        <v>2000.1654742851085</v>
      </c>
      <c r="K13" s="21"/>
      <c r="L13" s="111">
        <f>IF(ISNA(VLOOKUP($C13,'COT SS MT.SIAMA'!$A$17:$H$100,8,FALSE))=TRUE,"0",VLOOKUP($C13,'COT SS MT.SIAMA'!$A$17:$H$100,8,FALSE))</f>
        <v>488.15789473684208</v>
      </c>
      <c r="M13" s="22">
        <f>IF(ISNA(VLOOKUP($C13,'COT B.A MT SIAMA'!$A$17:$H$100,8,FALSE))=TRUE,0,VLOOKUP($C13,'COT B.A MT SIAMA'!$A$17:$H$100,8,FALSE))</f>
        <v>245.3125</v>
      </c>
      <c r="N13" s="22">
        <f>IF(ISNA(VLOOKUP($C13,'Muskoka TT Jan 20'!$A$17:$H$100,8,FALSE))=TRUE,0,VLOOKUP($C13,'Muskoka TT Jan 20'!$A$17:$H$100,8,FALSE))</f>
        <v>0</v>
      </c>
      <c r="O13" s="112">
        <f>IF(ISNA(VLOOKUP($C13,'Muskoka TT Jan 21'!$A$17:$H$100,8,FALSE))=TRUE,0,VLOOKUP($C13,'Muskoka TT Jan 21'!$A$17:$H$100,8,FALSE))</f>
        <v>0</v>
      </c>
      <c r="P13" s="112">
        <f>IF(ISNA(VLOOKUP($C13,'Canada Cup Calgary SS'!$A$17:$H$100,8,FALSE))=TRUE,0,VLOOKUP($C13,'Canada Cup Calgary SS'!$A$17:$H$100,8,FALSE))</f>
        <v>0</v>
      </c>
      <c r="Q13" s="112">
        <f>IF(ISNA(VLOOKUP($C13,'Caledon Timber Tour'!$A$17:$H$100,8,FALSE))=TRUE,0,VLOOKUP($C13,'Caledon Timber Tour'!$A$17:$H$100,8,FALSE))</f>
        <v>0</v>
      </c>
      <c r="R13" s="112">
        <f>IF(ISNA(VLOOKUP($C13,'Calgary NorAm Halfpipe Feb 11'!$A$17:$H$100,8,FALSE))=TRUE,0,VLOOKUP($C13,'Calgary NorAm Halfpipe Feb 11'!$A$17:$H$100,8,FALSE))</f>
        <v>0</v>
      </c>
      <c r="S13" s="112">
        <f>IF(ISNA(VLOOKUP($C13,'Calgary NorAm SS'!$A$17:$H$100,8,FALSE))=TRUE,0,VLOOKUP($C13,'Calgary NorAm SS'!$A$17:$H$100,8,FALSE))</f>
        <v>509.26193921852388</v>
      </c>
      <c r="T13" s="112">
        <f>IF(ISNA(VLOOKUP($C13,'Horseshoe Provincials SS'!$A$17:$H$100,8,FALSE))=TRUE,0,VLOOKUP($C13,'Horseshoe Provincials SS'!$A$17:$H$100,8,FALSE))</f>
        <v>0</v>
      </c>
      <c r="U13" s="112">
        <f>IF(ISNA(VLOOKUP($C13,'Calgary Nor Am HP Feb 10'!$A$17:$H$100,8,FALSE))=TRUE,0,VLOOKUP($C13,'Calgary Nor Am HP Feb 10'!$A$17:$H$100,8,FALSE))</f>
        <v>0</v>
      </c>
      <c r="V13" s="121">
        <f>IF(ISNA(VLOOKUP($C13,'Aspen Nor-Am SS'!$A$17:$H$100,8,FALSE))=TRUE,0,VLOOKUP($C13,'Aspen Nor-Am SS'!$A$17:$H$100,8,FALSE))</f>
        <v>0</v>
      </c>
      <c r="W13" s="121">
        <f>IF(ISNA(VLOOKUP($C13,'Aspen Nor-Am BA'!$A$17:$H$100,8,FALSE))=TRUE,0,VLOOKUP($C13,'Aspen Nor-Am BA'!$A$17:$H$100,8,FALSE))</f>
        <v>0</v>
      </c>
      <c r="X13" s="121">
        <f>IF(ISNA(VLOOKUP($C13,'Jr. Nats SS'!$A$17:$H$100,8,FALSE))=TRUE,0,VLOOKUP($C13,'Jr. Nats SS'!$A$17:$H$100,8,FALSE))</f>
        <v>487.16075156576204</v>
      </c>
      <c r="Y13" s="121">
        <f>IF(ISNA(VLOOKUP($C13,'Jr. Nats BA'!$A$17:$H$100,8,FALSE))=TRUE,0,VLOOKUP($C13,'Jr. Nats BA'!$A$17:$H$100,8,FALSE))</f>
        <v>620.95744680851067</v>
      </c>
      <c r="Z13" s="121">
        <f>IF(ISNA(VLOOKUP($C13,'Jr. Nats HP'!$A$17:$H$100,8,FALSE))=TRUE,0,VLOOKUP($C13,'Jr. Nats HP'!$A$17:$H$100,8,FALSE))</f>
        <v>413.76651982378854</v>
      </c>
      <c r="AA13" s="121">
        <f>IF(ISNA(VLOOKUP($C13,'Mammoth NorAM SS'!$A$17:$H$100,8,FALSE))=TRUE,0,VLOOKUP($C13,'Mammoth NorAM SS'!$A$17:$H$100,8,FALSE))</f>
        <v>0</v>
      </c>
      <c r="AB13" s="121">
        <f>IF(ISNA(VLOOKUP($C13,'Stoneham Canada Cup SS'!$A$17:$H$100,8,FALSE))=TRUE,0,VLOOKUP($C13,'Stoneham Canada Cup SS'!$A$17:$H$100,8,FALSE))</f>
        <v>513.82978723404256</v>
      </c>
      <c r="AC13" s="121">
        <f>IF(ISNA(VLOOKUP($C13,'Stoneham Canada Cup HP'!$A$17:$H$100,8,FALSE))=TRUE,0,VLOOKUP($C13,'Stoneham Canada Cup HP'!$A$17:$H$100,8,FALSE))</f>
        <v>0</v>
      </c>
      <c r="AD13" s="121">
        <f>IF(ISNA(VLOOKUP($C13,'Le Relais Nor Am'!$A$17:$H$100,8,FALSE))=TRUE,0,VLOOKUP($C13,'Le Relais Nor Am'!$A$17:$H$100,8,FALSE))</f>
        <v>752.90322580645159</v>
      </c>
      <c r="AE13" s="121">
        <f>IF(ISNA(VLOOKUP($C13,'Step Up Tour Le Relais PRO'!$A$17:$H$100,8,FALSE))=TRUE,0,VLOOKUP($C13,'Step Up Tour Le Relais PRO'!$A$17:$H$100,8,FALSE))</f>
        <v>626.30480167014628</v>
      </c>
    </row>
    <row r="14" spans="1:31" ht="15" customHeight="1">
      <c r="A14" s="102" t="s">
        <v>52</v>
      </c>
      <c r="B14" s="100" t="s">
        <v>72</v>
      </c>
      <c r="C14" s="96" t="s">
        <v>57</v>
      </c>
      <c r="D14" s="101"/>
      <c r="E14" s="100">
        <f t="shared" si="0"/>
        <v>9</v>
      </c>
      <c r="F14" s="19">
        <f t="shared" si="5"/>
        <v>9</v>
      </c>
      <c r="G14" s="20">
        <f t="shared" si="6"/>
        <v>687.71929824561391</v>
      </c>
      <c r="H14" s="20">
        <f t="shared" si="1"/>
        <v>657.04107759100532</v>
      </c>
      <c r="I14" s="20">
        <f t="shared" si="2"/>
        <v>644.51612903225805</v>
      </c>
      <c r="J14" s="19">
        <f t="shared" si="3"/>
        <v>1989.2765048688773</v>
      </c>
      <c r="K14" s="21"/>
      <c r="L14" s="111">
        <f>IF(ISNA(VLOOKUP($C14,'COT SS MT.SIAMA'!$A$17:$H$100,8,FALSE))=TRUE,"0",VLOOKUP($C14,'COT SS MT.SIAMA'!$A$17:$H$100,8,FALSE))</f>
        <v>687.71929824561391</v>
      </c>
      <c r="M14" s="22">
        <f>IF(ISNA(VLOOKUP($C14,'COT B.A MT SIAMA'!$A$17:$H$100,8,FALSE))=TRUE,0,VLOOKUP($C14,'COT B.A MT SIAMA'!$A$17:$H$100,8,FALSE))</f>
        <v>626.5625</v>
      </c>
      <c r="N14" s="22">
        <f>IF(ISNA(VLOOKUP($C14,'Muskoka TT Jan 20'!$A$17:$H$100,8,FALSE))=TRUE,0,VLOOKUP($C14,'Muskoka TT Jan 20'!$A$17:$H$100,8,FALSE))</f>
        <v>0</v>
      </c>
      <c r="O14" s="112">
        <f>IF(ISNA(VLOOKUP($C14,'Muskoka TT Jan 21'!$A$17:$H$100,8,FALSE))=TRUE,0,VLOOKUP($C14,'Muskoka TT Jan 21'!$A$17:$H$100,8,FALSE))</f>
        <v>0</v>
      </c>
      <c r="P14" s="112">
        <f>IF(ISNA(VLOOKUP($C14,'Canada Cup Calgary SS'!$A$17:$H$100,8,FALSE))=TRUE,0,VLOOKUP($C14,'Canada Cup Calgary SS'!$A$17:$H$100,8,FALSE))</f>
        <v>0</v>
      </c>
      <c r="Q14" s="112">
        <f>IF(ISNA(VLOOKUP($C14,'Caledon Timber Tour'!$A$17:$H$100,8,FALSE))=TRUE,0,VLOOKUP($C14,'Caledon Timber Tour'!$A$17:$H$100,8,FALSE))</f>
        <v>0</v>
      </c>
      <c r="R14" s="112">
        <f>IF(ISNA(VLOOKUP($C14,'Calgary NorAm Halfpipe Feb 11'!$A$17:$H$100,8,FALSE))=TRUE,0,VLOOKUP($C14,'Calgary NorAm Halfpipe Feb 11'!$A$17:$H$100,8,FALSE))</f>
        <v>0</v>
      </c>
      <c r="S14" s="112">
        <f>IF(ISNA(VLOOKUP($C14,'Calgary NorAm SS'!$A$17:$H$100,8,FALSE))=TRUE,0,VLOOKUP($C14,'Calgary NorAm SS'!$A$17:$H$100,8,FALSE))</f>
        <v>657.04107759100532</v>
      </c>
      <c r="T14" s="112">
        <f>IF(ISNA(VLOOKUP($C14,'Horseshoe Provincials SS'!$A$17:$H$100,8,FALSE))=TRUE,0,VLOOKUP($C14,'Horseshoe Provincials SS'!$A$17:$H$100,8,FALSE))</f>
        <v>0</v>
      </c>
      <c r="U14" s="112">
        <f>IF(ISNA(VLOOKUP($C14,'Calgary Nor Am HP Feb 10'!$A$17:$H$100,8,FALSE))=TRUE,0,VLOOKUP($C14,'Calgary Nor Am HP Feb 10'!$A$17:$H$100,8,FALSE))</f>
        <v>0</v>
      </c>
      <c r="V14" s="121">
        <f>IF(ISNA(VLOOKUP($C14,'Aspen Nor-Am SS'!$A$17:$H$100,8,FALSE))=TRUE,0,VLOOKUP($C14,'Aspen Nor-Am SS'!$A$17:$H$100,8,FALSE))</f>
        <v>0</v>
      </c>
      <c r="W14" s="121">
        <f>IF(ISNA(VLOOKUP($C14,'Aspen Nor-Am BA'!$A$17:$H$100,8,FALSE))=TRUE,0,VLOOKUP($C14,'Aspen Nor-Am BA'!$A$17:$H$100,8,FALSE))</f>
        <v>0</v>
      </c>
      <c r="X14" s="121">
        <f>IF(ISNA(VLOOKUP($C14,'Jr. Nats SS'!$A$17:$H$100,8,FALSE))=TRUE,0,VLOOKUP($C14,'Jr. Nats SS'!$A$17:$H$100,8,FALSE))</f>
        <v>462.73486430062633</v>
      </c>
      <c r="Y14" s="121">
        <f>IF(ISNA(VLOOKUP($C14,'Jr. Nats BA'!$A$17:$H$100,8,FALSE))=TRUE,0,VLOOKUP($C14,'Jr. Nats BA'!$A$17:$H$100,8,FALSE))</f>
        <v>387.23404255319144</v>
      </c>
      <c r="Z14" s="121">
        <f>IF(ISNA(VLOOKUP($C14,'Jr. Nats HP'!$A$17:$H$100,8,FALSE))=TRUE,0,VLOOKUP($C14,'Jr. Nats HP'!$A$17:$H$100,8,FALSE))</f>
        <v>0</v>
      </c>
      <c r="AA14" s="121">
        <f>IF(ISNA(VLOOKUP($C14,'Mammoth NorAM SS'!$A$17:$H$100,8,FALSE))=TRUE,0,VLOOKUP($C14,'Mammoth NorAM SS'!$A$17:$H$100,8,FALSE))</f>
        <v>0</v>
      </c>
      <c r="AB14" s="121">
        <f>IF(ISNA(VLOOKUP($C14,'Stoneham Canada Cup SS'!$A$17:$H$100,8,FALSE))=TRUE,0,VLOOKUP($C14,'Stoneham Canada Cup SS'!$A$17:$H$100,8,FALSE))</f>
        <v>433.40425531914894</v>
      </c>
      <c r="AC14" s="121">
        <f>IF(ISNA(VLOOKUP($C14,'Stoneham Canada Cup HP'!$A$17:$H$100,8,FALSE))=TRUE,0,VLOOKUP($C14,'Stoneham Canada Cup HP'!$A$17:$H$100,8,FALSE))</f>
        <v>0</v>
      </c>
      <c r="AD14" s="121">
        <f>IF(ISNA(VLOOKUP($C14,'Le Relais Nor Am'!$A$17:$H$100,8,FALSE))=TRUE,0,VLOOKUP($C14,'Le Relais Nor Am'!$A$17:$H$100,8,FALSE))</f>
        <v>644.51612903225805</v>
      </c>
      <c r="AE14" s="121">
        <f>IF(ISNA(VLOOKUP($C14,'Step Up Tour Le Relais PRO'!$A$17:$H$100,8,FALSE))=TRUE,0,VLOOKUP($C14,'Step Up Tour Le Relais PRO'!$A$17:$H$100,8,FALSE))</f>
        <v>567.84968684759917</v>
      </c>
    </row>
    <row r="15" spans="1:31" ht="15" customHeight="1">
      <c r="A15" s="100" t="s">
        <v>52</v>
      </c>
      <c r="B15" s="100" t="s">
        <v>67</v>
      </c>
      <c r="C15" s="96" t="s">
        <v>51</v>
      </c>
      <c r="D15" s="101"/>
      <c r="E15" s="100">
        <f t="shared" si="0"/>
        <v>10</v>
      </c>
      <c r="F15" s="19">
        <f t="shared" si="5"/>
        <v>10</v>
      </c>
      <c r="G15" s="20">
        <f t="shared" si="6"/>
        <v>710.31390134529147</v>
      </c>
      <c r="H15" s="20">
        <f t="shared" si="1"/>
        <v>649.68684759916493</v>
      </c>
      <c r="I15" s="20">
        <f t="shared" si="2"/>
        <v>576.38297872340422</v>
      </c>
      <c r="J15" s="19">
        <f t="shared" si="3"/>
        <v>1936.3837276678607</v>
      </c>
      <c r="K15" s="21"/>
      <c r="L15" s="111">
        <f>IF(ISNA(VLOOKUP($C15,'COT SS MT.SIAMA'!$A$17:$H$100,8,FALSE))=TRUE,"0",VLOOKUP($C15,'COT SS MT.SIAMA'!$A$17:$H$100,8,FALSE))</f>
        <v>710.31390134529147</v>
      </c>
      <c r="M15" s="22">
        <f>IF(ISNA(VLOOKUP($C15,'COT B.A MT SIAMA'!$A$17:$H$100,8,FALSE))=TRUE,0,VLOOKUP($C15,'COT B.A MT SIAMA'!$A$17:$H$100,8,FALSE))</f>
        <v>200.00000000000003</v>
      </c>
      <c r="N15" s="22">
        <f>IF(ISNA(VLOOKUP($C15,'Muskoka TT Jan 20'!$A$17:$H$100,8,FALSE))=TRUE,0,VLOOKUP($C15,'Muskoka TT Jan 20'!$A$17:$H$100,8,FALSE))</f>
        <v>0</v>
      </c>
      <c r="O15" s="112">
        <f>IF(ISNA(VLOOKUP($C15,'Muskoka TT Jan 21'!$A$17:$H$100,8,FALSE))=TRUE,0,VLOOKUP($C15,'Muskoka TT Jan 21'!$A$17:$H$100,8,FALSE))</f>
        <v>0</v>
      </c>
      <c r="P15" s="112">
        <f>IF(ISNA(VLOOKUP($C15,'Canada Cup Calgary SS'!$A$17:$H$100,8,FALSE))=TRUE,0,VLOOKUP($C15,'Canada Cup Calgary SS'!$A$17:$H$100,8,FALSE))</f>
        <v>535.2017937219731</v>
      </c>
      <c r="Q15" s="112">
        <f>IF(ISNA(VLOOKUP($C15,'Caledon Timber Tour'!$A$17:$H$100,8,FALSE))=TRUE,0,VLOOKUP($C15,'Caledon Timber Tour'!$A$17:$H$100,8,FALSE))</f>
        <v>0</v>
      </c>
      <c r="R15" s="112">
        <f>IF(ISNA(VLOOKUP($C15,'Calgary NorAm Halfpipe Feb 11'!$A$17:$H$100,8,FALSE))=TRUE,0,VLOOKUP($C15,'Calgary NorAm Halfpipe Feb 11'!$A$17:$H$100,8,FALSE))</f>
        <v>0</v>
      </c>
      <c r="S15" s="112">
        <f>IF(ISNA(VLOOKUP($C15,'Calgary NorAm SS'!$A$17:$H$100,8,FALSE))=TRUE,0,VLOOKUP($C15,'Calgary NorAm SS'!$A$17:$H$100,8,FALSE))</f>
        <v>374.80797061115436</v>
      </c>
      <c r="T15" s="112">
        <f>IF(ISNA(VLOOKUP($C15,'Horseshoe Provincials SS'!$A$17:$H$100,8,FALSE))=TRUE,0,VLOOKUP($C15,'Horseshoe Provincials SS'!$A$17:$H$100,8,FALSE))</f>
        <v>0</v>
      </c>
      <c r="U15" s="112">
        <f>IF(ISNA(VLOOKUP($C15,'Calgary Nor Am HP Feb 10'!$A$17:$H$100,8,FALSE))=TRUE,0,VLOOKUP($C15,'Calgary Nor Am HP Feb 10'!$A$17:$H$100,8,FALSE))</f>
        <v>0</v>
      </c>
      <c r="V15" s="121">
        <f>IF(ISNA(VLOOKUP($C15,'Aspen Nor-Am SS'!$A$17:$H$100,8,FALSE))=TRUE,0,VLOOKUP($C15,'Aspen Nor-Am SS'!$A$17:$H$100,8,FALSE))</f>
        <v>557.33684210526326</v>
      </c>
      <c r="W15" s="121">
        <f>IF(ISNA(VLOOKUP($C15,'Aspen Nor-Am BA'!$A$17:$H$100,8,FALSE))=TRUE,0,VLOOKUP($C15,'Aspen Nor-Am BA'!$A$17:$H$100,8,FALSE))</f>
        <v>518.0371352785146</v>
      </c>
      <c r="X15" s="121">
        <f>IF(ISNA(VLOOKUP($C15,'Jr. Nats SS'!$A$17:$H$100,8,FALSE))=TRUE,0,VLOOKUP($C15,'Jr. Nats SS'!$A$17:$H$100,8,FALSE))</f>
        <v>0</v>
      </c>
      <c r="Y15" s="121">
        <f>IF(ISNA(VLOOKUP($C15,'Jr. Nats BA'!$A$17:$H$100,8,FALSE))=TRUE,0,VLOOKUP($C15,'Jr. Nats BA'!$A$17:$H$100,8,FALSE))</f>
        <v>0</v>
      </c>
      <c r="Z15" s="121">
        <f>IF(ISNA(VLOOKUP($C15,'Jr. Nats HP'!$A$17:$H$100,8,FALSE))=TRUE,0,VLOOKUP($C15,'Jr. Nats HP'!$A$17:$H$100,8,FALSE))</f>
        <v>0</v>
      </c>
      <c r="AA15" s="121">
        <f>IF(ISNA(VLOOKUP($C15,'Mammoth NorAM SS'!$A$17:$H$100,8,FALSE))=TRUE,0,VLOOKUP($C15,'Mammoth NorAM SS'!$A$17:$H$100,8,FALSE))</f>
        <v>567.56756756756761</v>
      </c>
      <c r="AB15" s="121">
        <f>IF(ISNA(VLOOKUP($C15,'Stoneham Canada Cup SS'!$A$17:$H$100,8,FALSE))=TRUE,0,VLOOKUP($C15,'Stoneham Canada Cup SS'!$A$17:$H$100,8,FALSE))</f>
        <v>576.38297872340422</v>
      </c>
      <c r="AC15" s="121">
        <f>IF(ISNA(VLOOKUP($C15,'Stoneham Canada Cup HP'!$A$17:$H$100,8,FALSE))=TRUE,0,VLOOKUP($C15,'Stoneham Canada Cup HP'!$A$17:$H$100,8,FALSE))</f>
        <v>0</v>
      </c>
      <c r="AD15" s="121">
        <f>IF(ISNA(VLOOKUP($C15,'Le Relais Nor Am'!$A$17:$H$100,8,FALSE))=TRUE,0,VLOOKUP($C15,'Le Relais Nor Am'!$A$17:$H$100,8,FALSE))</f>
        <v>489.67741935483878</v>
      </c>
      <c r="AE15" s="121">
        <f>IF(ISNA(VLOOKUP($C15,'Step Up Tour Le Relais PRO'!$A$17:$H$100,8,FALSE))=TRUE,0,VLOOKUP($C15,'Step Up Tour Le Relais PRO'!$A$17:$H$100,8,FALSE))</f>
        <v>649.68684759916493</v>
      </c>
    </row>
    <row r="16" spans="1:31" ht="15" customHeight="1">
      <c r="A16" s="100" t="s">
        <v>121</v>
      </c>
      <c r="B16" s="100" t="s">
        <v>147</v>
      </c>
      <c r="C16" s="96" t="s">
        <v>158</v>
      </c>
      <c r="D16" s="101"/>
      <c r="E16" s="100">
        <f t="shared" si="0"/>
        <v>11</v>
      </c>
      <c r="F16" s="19">
        <f t="shared" si="5"/>
        <v>11</v>
      </c>
      <c r="G16" s="20">
        <f t="shared" si="6"/>
        <v>678.73303167420818</v>
      </c>
      <c r="H16" s="20">
        <f t="shared" si="1"/>
        <v>621.36563876651985</v>
      </c>
      <c r="I16" s="20">
        <f t="shared" si="2"/>
        <v>574.83870967741927</v>
      </c>
      <c r="J16" s="19">
        <f t="shared" si="3"/>
        <v>1874.9373801181473</v>
      </c>
      <c r="K16" s="21"/>
      <c r="L16" s="111" t="str">
        <f>IF(ISNA(VLOOKUP($C16,'COT SS MT.SIAMA'!$A$17:$H$100,8,FALSE))=TRUE,"0",VLOOKUP($C16,'COT SS MT.SIAMA'!$A$17:$H$100,8,FALSE))</f>
        <v>0</v>
      </c>
      <c r="M16" s="22">
        <f>IF(ISNA(VLOOKUP($C16,'COT B.A MT SIAMA'!$A$17:$H$100,8,FALSE))=TRUE,0,VLOOKUP($C16,'COT B.A MT SIAMA'!$A$17:$H$100,8,FALSE))</f>
        <v>0</v>
      </c>
      <c r="N16" s="22">
        <f>IF(ISNA(VLOOKUP($C16,'Muskoka TT Jan 20'!$A$17:$H$100,8,FALSE))=TRUE,0,VLOOKUP($C16,'Muskoka TT Jan 20'!$A$17:$H$100,8,FALSE))</f>
        <v>0</v>
      </c>
      <c r="O16" s="112">
        <f>IF(ISNA(VLOOKUP($C16,'Muskoka TT Jan 21'!$A$17:$H$100,8,FALSE))=TRUE,0,VLOOKUP($C16,'Muskoka TT Jan 21'!$A$17:$H$100,8,FALSE))</f>
        <v>0</v>
      </c>
      <c r="P16" s="112">
        <f>IF(ISNA(VLOOKUP($C16,'Canada Cup Calgary SS'!$A$17:$H$100,8,FALSE))=TRUE,0,VLOOKUP($C16,'Canada Cup Calgary SS'!$A$17:$H$100,8,FALSE))</f>
        <v>0</v>
      </c>
      <c r="Q16" s="112">
        <f>IF(ISNA(VLOOKUP($C16,'Caledon Timber Tour'!$A$17:$H$100,8,FALSE))=TRUE,0,VLOOKUP($C16,'Caledon Timber Tour'!$A$17:$H$100,8,FALSE))</f>
        <v>0</v>
      </c>
      <c r="R16" s="112">
        <f>IF(ISNA(VLOOKUP($C16,'Calgary NorAm Halfpipe Feb 11'!$A$17:$H$100,8,FALSE))=TRUE,0,VLOOKUP($C16,'Calgary NorAm Halfpipe Feb 11'!$A$17:$H$100,8,FALSE))</f>
        <v>519.63048498845274</v>
      </c>
      <c r="S16" s="112">
        <f>IF(ISNA(VLOOKUP($C16,'Calgary NorAm SS'!$A$17:$H$100,8,FALSE))=TRUE,0,VLOOKUP($C16,'Calgary NorAm SS'!$A$17:$H$100,8,FALSE))</f>
        <v>561.86129355449191</v>
      </c>
      <c r="T16" s="112">
        <f>IF(ISNA(VLOOKUP($C16,'Horseshoe Provincials SS'!$A$17:$H$100,8,FALSE))=TRUE,0,VLOOKUP($C16,'Horseshoe Provincials SS'!$A$17:$H$100,8,FALSE))</f>
        <v>0</v>
      </c>
      <c r="U16" s="121">
        <f>IF(ISNA(VLOOKUP($C16,'Calgary Nor Am HP Feb 10'!$A$17:$H$100,8,FALSE))=TRUE,0,VLOOKUP($C16,'Calgary Nor Am HP Feb 10'!$A$17:$H$100,8,FALSE))</f>
        <v>348.13186813186815</v>
      </c>
      <c r="V16" s="121">
        <f>IF(ISNA(VLOOKUP($C16,'Aspen Nor-Am SS'!$A$17:$H$100,8,FALSE))=TRUE,0,VLOOKUP($C16,'Aspen Nor-Am SS'!$A$17:$H$100,8,FALSE))</f>
        <v>0</v>
      </c>
      <c r="W16" s="121">
        <f>IF(ISNA(VLOOKUP($C16,'Aspen Nor-Am BA'!$A$17:$H$100,8,FALSE))=TRUE,0,VLOOKUP($C16,'Aspen Nor-Am BA'!$A$17:$H$100,8,FALSE))</f>
        <v>0</v>
      </c>
      <c r="X16" s="121">
        <f>IF(ISNA(VLOOKUP($C16,'Jr. Nats SS'!$A$17:$H$100,8,FALSE))=TRUE,0,VLOOKUP($C16,'Jr. Nats SS'!$A$17:$H$100,8,FALSE))</f>
        <v>503.44467640918589</v>
      </c>
      <c r="Y16" s="121">
        <f>IF(ISNA(VLOOKUP($C16,'Jr. Nats BA'!$A$17:$H$100,8,FALSE))=TRUE,0,VLOOKUP($C16,'Jr. Nats BA'!$A$17:$H$100,8,FALSE))</f>
        <v>439.78723404255317</v>
      </c>
      <c r="Z16" s="121">
        <f>IF(ISNA(VLOOKUP($C16,'Jr. Nats HP'!$A$17:$H$100,8,FALSE))=TRUE,0,VLOOKUP($C16,'Jr. Nats HP'!$A$17:$H$100,8,FALSE))</f>
        <v>621.36563876651985</v>
      </c>
      <c r="AA16" s="121">
        <f>IF(ISNA(VLOOKUP($C16,'Mammoth NorAM SS'!$A$17:$H$100,8,FALSE))=TRUE,0,VLOOKUP($C16,'Mammoth NorAM SS'!$A$17:$H$100,8,FALSE))</f>
        <v>0</v>
      </c>
      <c r="AB16" s="121">
        <f>IF(ISNA(VLOOKUP($C16,'Stoneham Canada Cup SS'!$A$17:$H$100,8,FALSE))=TRUE,0,VLOOKUP($C16,'Stoneham Canada Cup SS'!$A$17:$H$100,8,FALSE))</f>
        <v>570.42553191489344</v>
      </c>
      <c r="AC16" s="121">
        <f>IF(ISNA(VLOOKUP($C16,'Stoneham Canada Cup HP'!$A$17:$H$100,8,FALSE))=TRUE,0,VLOOKUP($C16,'Stoneham Canada Cup HP'!$A$17:$H$100,8,FALSE))</f>
        <v>678.73303167420818</v>
      </c>
      <c r="AD16" s="121">
        <f>IF(ISNA(VLOOKUP($C16,'Le Relais Nor Am'!$A$17:$H$100,8,FALSE))=TRUE,0,VLOOKUP($C16,'Le Relais Nor Am'!$A$17:$H$100,8,FALSE))</f>
        <v>574.83870967741927</v>
      </c>
      <c r="AE16" s="121">
        <f>IF(ISNA(VLOOKUP($C16,'Step Up Tour Le Relais PRO'!$A$17:$H$100,8,FALSE))=TRUE,0,VLOOKUP($C16,'Step Up Tour Le Relais PRO'!$A$17:$H$100,8,FALSE))</f>
        <v>0</v>
      </c>
    </row>
    <row r="17" spans="1:31" ht="15" customHeight="1">
      <c r="A17" s="100" t="s">
        <v>69</v>
      </c>
      <c r="B17" s="100" t="s">
        <v>68</v>
      </c>
      <c r="C17" s="96" t="s">
        <v>55</v>
      </c>
      <c r="D17" s="101"/>
      <c r="E17" s="100">
        <f t="shared" si="0"/>
        <v>12</v>
      </c>
      <c r="F17" s="19">
        <f t="shared" si="5"/>
        <v>12</v>
      </c>
      <c r="G17" s="20">
        <f t="shared" si="6"/>
        <v>656.12903225806451</v>
      </c>
      <c r="H17" s="20">
        <f t="shared" si="1"/>
        <v>590.38901601830662</v>
      </c>
      <c r="I17" s="20">
        <f t="shared" si="2"/>
        <v>590.14613778705632</v>
      </c>
      <c r="J17" s="19">
        <f t="shared" si="3"/>
        <v>1836.6641860634277</v>
      </c>
      <c r="K17" s="21"/>
      <c r="L17" s="111">
        <f>IF(ISNA(VLOOKUP($C17,'COT SS MT.SIAMA'!$A$17:$H$100,8,FALSE))=TRUE,"0",VLOOKUP($C17,'COT SS MT.SIAMA'!$A$17:$H$100,8,FALSE))</f>
        <v>563.22869955156955</v>
      </c>
      <c r="M17" s="22">
        <f>IF(ISNA(VLOOKUP($C17,'COT B.A MT SIAMA'!$A$17:$H$100,8,FALSE))=TRUE,0,VLOOKUP($C17,'COT B.A MT SIAMA'!$A$17:$H$100,8,FALSE))</f>
        <v>590.38901601830662</v>
      </c>
      <c r="N17" s="22">
        <f>IF(ISNA(VLOOKUP($C17,'Muskoka TT Jan 20'!$A$17:$H$100,8,FALSE))=TRUE,0,VLOOKUP($C17,'Muskoka TT Jan 20'!$A$17:$H$100,8,FALSE))</f>
        <v>0</v>
      </c>
      <c r="O17" s="112">
        <f>IF(ISNA(VLOOKUP($C17,'Muskoka TT Jan 21'!$A$17:$H$100,8,FALSE))=TRUE,0,VLOOKUP($C17,'Muskoka TT Jan 21'!$A$17:$H$100,8,FALSE))</f>
        <v>0</v>
      </c>
      <c r="P17" s="112">
        <f>IF(ISNA(VLOOKUP($C17,'Canada Cup Calgary SS'!$A$17:$H$100,8,FALSE))=TRUE,0,VLOOKUP($C17,'Canada Cup Calgary SS'!$A$17:$H$100,8,FALSE))</f>
        <v>0</v>
      </c>
      <c r="Q17" s="112">
        <f>IF(ISNA(VLOOKUP($C17,'Caledon Timber Tour'!$A$17:$H$100,8,FALSE))=TRUE,0,VLOOKUP($C17,'Caledon Timber Tour'!$A$17:$H$100,8,FALSE))</f>
        <v>500</v>
      </c>
      <c r="R17" s="112">
        <f>IF(ISNA(VLOOKUP($C17,'Calgary NorAm Halfpipe Feb 11'!$A$17:$H$100,8,FALSE))=TRUE,0,VLOOKUP($C17,'Calgary NorAm Halfpipe Feb 11'!$A$17:$H$100,8,FALSE))</f>
        <v>0</v>
      </c>
      <c r="S17" s="112">
        <f>IF(ISNA(VLOOKUP($C17,'Calgary NorAm SS'!$A$17:$H$100,8,FALSE))=TRUE,0,VLOOKUP($C17,'Calgary NorAm SS'!$A$17:$H$100,8,FALSE))</f>
        <v>0</v>
      </c>
      <c r="T17" s="112">
        <f>IF(ISNA(VLOOKUP($C17,'Horseshoe Provincials SS'!$A$17:$H$100,8,FALSE))=TRUE,0,VLOOKUP($C17,'Horseshoe Provincials SS'!$A$17:$H$100,8,FALSE))</f>
        <v>0</v>
      </c>
      <c r="U17" s="112">
        <f>IF(ISNA(VLOOKUP($C17,'Calgary Nor Am HP Feb 10'!$A$17:$H$100,8,FALSE))=TRUE,0,VLOOKUP($C17,'Calgary Nor Am HP Feb 10'!$A$17:$H$100,8,FALSE))</f>
        <v>0</v>
      </c>
      <c r="V17" s="121">
        <f>IF(ISNA(VLOOKUP($C17,'Aspen Nor-Am SS'!$A$17:$H$100,8,FALSE))=TRUE,0,VLOOKUP($C17,'Aspen Nor-Am SS'!$A$17:$H$100,8,FALSE))</f>
        <v>0</v>
      </c>
      <c r="W17" s="121">
        <f>IF(ISNA(VLOOKUP($C17,'Aspen Nor-Am BA'!$A$17:$H$100,8,FALSE))=TRUE,0,VLOOKUP($C17,'Aspen Nor-Am BA'!$A$17:$H$100,8,FALSE))</f>
        <v>0</v>
      </c>
      <c r="X17" s="121">
        <f>IF(ISNA(VLOOKUP($C17,'Jr. Nats SS'!$A$17:$H$100,8,FALSE))=TRUE,0,VLOOKUP($C17,'Jr. Nats SS'!$A$17:$H$100,8,FALSE))</f>
        <v>0</v>
      </c>
      <c r="Y17" s="121">
        <f>IF(ISNA(VLOOKUP($C17,'Jr. Nats BA'!$A$17:$H$100,8,FALSE))=TRUE,0,VLOOKUP($C17,'Jr. Nats BA'!$A$17:$H$100,8,FALSE))</f>
        <v>0</v>
      </c>
      <c r="Z17" s="121">
        <f>IF(ISNA(VLOOKUP($C17,'Jr. Nats HP'!$A$17:$H$100,8,FALSE))=TRUE,0,VLOOKUP($C17,'Jr. Nats HP'!$A$17:$H$100,8,FALSE))</f>
        <v>0</v>
      </c>
      <c r="AA17" s="121">
        <f>IF(ISNA(VLOOKUP($C17,'Mammoth NorAM SS'!$A$17:$H$100,8,FALSE))=TRUE,0,VLOOKUP($C17,'Mammoth NorAM SS'!$A$17:$H$100,8,FALSE))</f>
        <v>0</v>
      </c>
      <c r="AB17" s="121">
        <f>IF(ISNA(VLOOKUP($C17,'Stoneham Canada Cup SS'!$A$17:$H$100,8,FALSE))=TRUE,0,VLOOKUP($C17,'Stoneham Canada Cup SS'!$A$17:$H$100,8,FALSE))</f>
        <v>525.74468085106378</v>
      </c>
      <c r="AC17" s="121">
        <f>IF(ISNA(VLOOKUP($C17,'Stoneham Canada Cup HP'!$A$17:$H$100,8,FALSE))=TRUE,0,VLOOKUP($C17,'Stoneham Canada Cup HP'!$A$17:$H$100,8,FALSE))</f>
        <v>0</v>
      </c>
      <c r="AD17" s="121">
        <f>IF(ISNA(VLOOKUP($C17,'Le Relais Nor Am'!$A$17:$H$100,8,FALSE))=TRUE,0,VLOOKUP($C17,'Le Relais Nor Am'!$A$17:$H$100,8,FALSE))</f>
        <v>656.12903225806451</v>
      </c>
      <c r="AE17" s="121">
        <f>IF(ISNA(VLOOKUP($C17,'Step Up Tour Le Relais PRO'!$A$17:$H$100,8,FALSE))=TRUE,0,VLOOKUP($C17,'Step Up Tour Le Relais PRO'!$A$17:$H$100,8,FALSE))</f>
        <v>590.14613778705632</v>
      </c>
    </row>
    <row r="18" spans="1:31" ht="15" customHeight="1">
      <c r="A18" s="100" t="s">
        <v>81</v>
      </c>
      <c r="B18" s="100" t="s">
        <v>72</v>
      </c>
      <c r="C18" s="96" t="s">
        <v>83</v>
      </c>
      <c r="D18" s="101"/>
      <c r="E18" s="100">
        <f t="shared" si="0"/>
        <v>13</v>
      </c>
      <c r="F18" s="19">
        <f t="shared" si="5"/>
        <v>13</v>
      </c>
      <c r="G18" s="20">
        <f t="shared" si="6"/>
        <v>685.16129032258061</v>
      </c>
      <c r="H18" s="20">
        <f t="shared" si="1"/>
        <v>576.38297872340422</v>
      </c>
      <c r="I18" s="20">
        <f t="shared" si="2"/>
        <v>535.2017937219731</v>
      </c>
      <c r="J18" s="19">
        <f t="shared" si="3"/>
        <v>1796.7460627679579</v>
      </c>
      <c r="K18" s="21"/>
      <c r="L18" s="111" t="str">
        <f>IF(ISNA(VLOOKUP($C18,'COT SS MT.SIAMA'!$A$17:$H$100,8,FALSE))=TRUE,"0",VLOOKUP($C18,'COT SS MT.SIAMA'!$A$17:$H$100,8,FALSE))</f>
        <v>0</v>
      </c>
      <c r="M18" s="22">
        <f>IF(ISNA(VLOOKUP($C18,'COT B.A MT SIAMA'!$A$17:$H$100,8,FALSE))=TRUE,0,VLOOKUP($C18,'COT B.A MT SIAMA'!$A$17:$H$100,8,FALSE))</f>
        <v>0</v>
      </c>
      <c r="N18" s="22">
        <f>IF(ISNA(VLOOKUP($C18,'Muskoka TT Jan 20'!$A$17:$H$100,8,FALSE))=TRUE,0,VLOOKUP($C18,'Muskoka TT Jan 20'!$A$17:$H$100,8,FALSE))</f>
        <v>468.40958605664491</v>
      </c>
      <c r="O18" s="112">
        <f>IF(ISNA(VLOOKUP($C18,'Muskoka TT Jan 21'!$A$17:$H$100,8,FALSE))=TRUE,0,VLOOKUP($C18,'Muskoka TT Jan 21'!$A$17:$H$100,8,FALSE))</f>
        <v>451.31291028446384</v>
      </c>
      <c r="P18" s="112">
        <f>IF(ISNA(VLOOKUP($C18,'Canada Cup Calgary SS'!$A$17:$H$100,8,FALSE))=TRUE,0,VLOOKUP($C18,'Canada Cup Calgary SS'!$A$17:$H$100,8,FALSE))</f>
        <v>535.2017937219731</v>
      </c>
      <c r="Q18" s="112">
        <f>IF(ISNA(VLOOKUP($C18,'Caledon Timber Tour'!$A$17:$H$100,8,FALSE))=TRUE,0,VLOOKUP($C18,'Caledon Timber Tour'!$A$17:$H$100,8,FALSE))</f>
        <v>0</v>
      </c>
      <c r="R18" s="112">
        <f>IF(ISNA(VLOOKUP($C18,'Calgary NorAm Halfpipe Feb 11'!$A$17:$H$100,8,FALSE))=TRUE,0,VLOOKUP($C18,'Calgary NorAm Halfpipe Feb 11'!$A$17:$H$100,8,FALSE))</f>
        <v>0</v>
      </c>
      <c r="S18" s="112">
        <f>IF(ISNA(VLOOKUP($C18,'Calgary NorAm SS'!$A$17:$H$100,8,FALSE))=TRUE,0,VLOOKUP($C18,'Calgary NorAm SS'!$A$17:$H$100,8,FALSE))</f>
        <v>0</v>
      </c>
      <c r="T18" s="112">
        <f>IF(ISNA(VLOOKUP($C18,'Horseshoe Provincials SS'!$A$17:$H$100,8,FALSE))=TRUE,0,VLOOKUP($C18,'Horseshoe Provincials SS'!$A$17:$H$100,8,FALSE))</f>
        <v>528.57142857142856</v>
      </c>
      <c r="U18" s="112">
        <f>IF(ISNA(VLOOKUP($C18,'Calgary Nor Am HP Feb 10'!$A$17:$H$100,8,FALSE))=TRUE,0,VLOOKUP($C18,'Calgary Nor Am HP Feb 10'!$A$17:$H$100,8,FALSE))</f>
        <v>0</v>
      </c>
      <c r="V18" s="121">
        <f>IF(ISNA(VLOOKUP($C18,'Aspen Nor-Am SS'!$A$17:$H$100,8,FALSE))=TRUE,0,VLOOKUP($C18,'Aspen Nor-Am SS'!$A$17:$H$100,8,FALSE))</f>
        <v>0</v>
      </c>
      <c r="W18" s="121">
        <f>IF(ISNA(VLOOKUP($C18,'Aspen Nor-Am BA'!$A$17:$H$100,8,FALSE))=TRUE,0,VLOOKUP($C18,'Aspen Nor-Am BA'!$A$17:$H$100,8,FALSE))</f>
        <v>0</v>
      </c>
      <c r="X18" s="121">
        <f>IF(ISNA(VLOOKUP($C18,'Jr. Nats SS'!$A$17:$H$100,8,FALSE))=TRUE,0,VLOOKUP($C18,'Jr. Nats SS'!$A$17:$H$100,8,FALSE))</f>
        <v>0</v>
      </c>
      <c r="Y18" s="121">
        <f>IF(ISNA(VLOOKUP($C18,'Jr. Nats BA'!$A$17:$H$100,8,FALSE))=TRUE,0,VLOOKUP($C18,'Jr. Nats BA'!$A$17:$H$100,8,FALSE))</f>
        <v>0</v>
      </c>
      <c r="Z18" s="121">
        <f>IF(ISNA(VLOOKUP($C18,'Jr. Nats HP'!$A$17:$H$100,8,FALSE))=TRUE,0,VLOOKUP($C18,'Jr. Nats HP'!$A$17:$H$100,8,FALSE))</f>
        <v>0</v>
      </c>
      <c r="AA18" s="121">
        <f>IF(ISNA(VLOOKUP($C18,'Mammoth NorAM SS'!$A$17:$H$100,8,FALSE))=TRUE,0,VLOOKUP($C18,'Mammoth NorAM SS'!$A$17:$H$100,8,FALSE))</f>
        <v>0</v>
      </c>
      <c r="AB18" s="121">
        <f>IF(ISNA(VLOOKUP($C18,'Stoneham Canada Cup SS'!$A$17:$H$100,8,FALSE))=TRUE,0,VLOOKUP($C18,'Stoneham Canada Cup SS'!$A$17:$H$100,8,FALSE))</f>
        <v>576.38297872340422</v>
      </c>
      <c r="AC18" s="121">
        <f>IF(ISNA(VLOOKUP($C18,'Stoneham Canada Cup HP'!$A$17:$H$100,8,FALSE))=TRUE,0,VLOOKUP($C18,'Stoneham Canada Cup HP'!$A$17:$H$100,8,FALSE))</f>
        <v>321.7021276595745</v>
      </c>
      <c r="AD18" s="121">
        <f>IF(ISNA(VLOOKUP($C18,'Le Relais Nor Am'!$A$17:$H$100,8,FALSE))=TRUE,0,VLOOKUP($C18,'Le Relais Nor Am'!$A$17:$H$100,8,FALSE))</f>
        <v>685.16129032258061</v>
      </c>
      <c r="AE18" s="121">
        <f>IF(ISNA(VLOOKUP($C18,'Step Up Tour Le Relais PRO'!$A$17:$H$100,8,FALSE))=TRUE,0,VLOOKUP($C18,'Step Up Tour Le Relais PRO'!$A$17:$H$100,8,FALSE))</f>
        <v>0</v>
      </c>
    </row>
    <row r="19" spans="1:31" ht="15" customHeight="1">
      <c r="A19" s="100" t="s">
        <v>69</v>
      </c>
      <c r="B19" s="100" t="s">
        <v>68</v>
      </c>
      <c r="C19" s="96" t="s">
        <v>59</v>
      </c>
      <c r="D19" s="101"/>
      <c r="E19" s="100">
        <f t="shared" si="0"/>
        <v>14</v>
      </c>
      <c r="F19" s="19">
        <f t="shared" si="5"/>
        <v>14</v>
      </c>
      <c r="G19" s="20">
        <f t="shared" si="6"/>
        <v>600.82987551867222</v>
      </c>
      <c r="H19" s="20">
        <f t="shared" si="1"/>
        <v>583.60236001335863</v>
      </c>
      <c r="I19" s="20">
        <f t="shared" si="2"/>
        <v>499.35483870967738</v>
      </c>
      <c r="J19" s="19">
        <f t="shared" si="3"/>
        <v>1683.7870742417083</v>
      </c>
      <c r="K19" s="21"/>
      <c r="L19" s="111">
        <f>IF(ISNA(VLOOKUP($C19,'COT SS MT.SIAMA'!$A$17:$H$100,8,FALSE))=TRUE,"0",VLOOKUP($C19,'COT SS MT.SIAMA'!$A$17:$H$100,8,FALSE))</f>
        <v>362.28070175438597</v>
      </c>
      <c r="M19" s="22">
        <f>IF(ISNA(VLOOKUP($C19,'COT B.A MT SIAMA'!$A$17:$H$100,8,FALSE))=TRUE,0,VLOOKUP($C19,'COT B.A MT SIAMA'!$A$17:$H$100,8,FALSE))</f>
        <v>346.68192219679634</v>
      </c>
      <c r="N19" s="22">
        <f>IF(ISNA(VLOOKUP($C19,'Muskoka TT Jan 20'!$A$17:$H$100,8,FALSE))=TRUE,0,VLOOKUP($C19,'Muskoka TT Jan 20'!$A$17:$H$100,8,FALSE))</f>
        <v>0</v>
      </c>
      <c r="O19" s="112">
        <f>IF(ISNA(VLOOKUP($C19,'Muskoka TT Jan 21'!$A$17:$H$100,8,FALSE))=TRUE,0,VLOOKUP($C19,'Muskoka TT Jan 21'!$A$17:$H$100,8,FALSE))</f>
        <v>0</v>
      </c>
      <c r="P19" s="112">
        <f>IF(ISNA(VLOOKUP($C19,'Canada Cup Calgary SS'!$A$17:$H$100,8,FALSE))=TRUE,0,VLOOKUP($C19,'Canada Cup Calgary SS'!$A$17:$H$100,8,FALSE))</f>
        <v>215.80717488789236</v>
      </c>
      <c r="Q19" s="112">
        <f>IF(ISNA(VLOOKUP($C19,'Caledon Timber Tour'!$A$17:$H$100,8,FALSE))=TRUE,0,VLOOKUP($C19,'Caledon Timber Tour'!$A$17:$H$100,8,FALSE))</f>
        <v>0</v>
      </c>
      <c r="R19" s="112">
        <f>IF(ISNA(VLOOKUP($C19,'Calgary NorAm Halfpipe Feb 11'!$A$17:$H$100,8,FALSE))=TRUE,0,VLOOKUP($C19,'Calgary NorAm Halfpipe Feb 11'!$A$17:$H$100,8,FALSE))</f>
        <v>0</v>
      </c>
      <c r="S19" s="112">
        <f>IF(ISNA(VLOOKUP($C19,'Calgary NorAm SS'!$A$17:$H$100,8,FALSE))=TRUE,0,VLOOKUP($C19,'Calgary NorAm SS'!$A$17:$H$100,8,FALSE))</f>
        <v>583.60236001335863</v>
      </c>
      <c r="T19" s="112">
        <f>IF(ISNA(VLOOKUP($C19,'Horseshoe Provincials SS'!$A$17:$H$100,8,FALSE))=TRUE,0,VLOOKUP($C19,'Horseshoe Provincials SS'!$A$17:$H$100,8,FALSE))</f>
        <v>463.09523809523813</v>
      </c>
      <c r="U19" s="112">
        <f>IF(ISNA(VLOOKUP($C19,'Calgary Nor Am HP Feb 10'!$A$17:$H$100,8,FALSE))=TRUE,0,VLOOKUP($C19,'Calgary Nor Am HP Feb 10'!$A$17:$H$100,8,FALSE))</f>
        <v>0</v>
      </c>
      <c r="V19" s="121">
        <f>IF(ISNA(VLOOKUP($C19,'Aspen Nor-Am SS'!$A$17:$H$100,8,FALSE))=TRUE,0,VLOOKUP($C19,'Aspen Nor-Am SS'!$A$17:$H$100,8,FALSE))</f>
        <v>0</v>
      </c>
      <c r="W19" s="121">
        <f>IF(ISNA(VLOOKUP($C19,'Aspen Nor-Am BA'!$A$17:$H$100,8,FALSE))=TRUE,0,VLOOKUP($C19,'Aspen Nor-Am BA'!$A$17:$H$100,8,FALSE))</f>
        <v>0</v>
      </c>
      <c r="X19" s="121">
        <f>IF(ISNA(VLOOKUP($C19,'Jr. Nats SS'!$A$17:$H$100,8,FALSE))=TRUE,0,VLOOKUP($C19,'Jr. Nats SS'!$A$17:$H$100,8,FALSE))</f>
        <v>460.02087682672237</v>
      </c>
      <c r="Y19" s="121">
        <f>IF(ISNA(VLOOKUP($C19,'Jr. Nats BA'!$A$17:$H$100,8,FALSE))=TRUE,0,VLOOKUP($C19,'Jr. Nats BA'!$A$17:$H$100,8,FALSE))</f>
        <v>481.27659574468083</v>
      </c>
      <c r="Z19" s="121">
        <f>IF(ISNA(VLOOKUP($C19,'Jr. Nats HP'!$A$17:$H$100,8,FALSE))=TRUE,0,VLOOKUP($C19,'Jr. Nats HP'!$A$17:$H$100,8,FALSE))</f>
        <v>0</v>
      </c>
      <c r="AA19" s="121">
        <f>IF(ISNA(VLOOKUP($C19,'Mammoth NorAM SS'!$A$17:$H$100,8,FALSE))=TRUE,0,VLOOKUP($C19,'Mammoth NorAM SS'!$A$17:$H$100,8,FALSE))</f>
        <v>0</v>
      </c>
      <c r="AB19" s="121">
        <f>IF(ISNA(VLOOKUP($C19,'Stoneham Canada Cup SS'!$A$17:$H$100,8,FALSE))=TRUE,0,VLOOKUP($C19,'Stoneham Canada Cup SS'!$A$17:$H$100,8,FALSE))</f>
        <v>600.82987551867222</v>
      </c>
      <c r="AC19" s="121">
        <f>IF(ISNA(VLOOKUP($C19,'Stoneham Canada Cup HP'!$A$17:$H$100,8,FALSE))=TRUE,0,VLOOKUP($C19,'Stoneham Canada Cup HP'!$A$17:$H$100,8,FALSE))</f>
        <v>0</v>
      </c>
      <c r="AD19" s="121">
        <f>IF(ISNA(VLOOKUP($C19,'Le Relais Nor Am'!$A$17:$H$100,8,FALSE))=TRUE,0,VLOOKUP($C19,'Le Relais Nor Am'!$A$17:$H$100,8,FALSE))</f>
        <v>499.35483870967738</v>
      </c>
      <c r="AE19" s="121">
        <f>IF(ISNA(VLOOKUP($C19,'Step Up Tour Le Relais PRO'!$A$17:$H$100,8,FALSE))=TRUE,0,VLOOKUP($C19,'Step Up Tour Le Relais PRO'!$A$17:$H$100,8,FALSE))</f>
        <v>0</v>
      </c>
    </row>
    <row r="20" spans="1:31" ht="15" customHeight="1">
      <c r="A20" s="100" t="s">
        <v>79</v>
      </c>
      <c r="B20" s="100" t="s">
        <v>72</v>
      </c>
      <c r="C20" s="96" t="s">
        <v>80</v>
      </c>
      <c r="D20" s="101"/>
      <c r="E20" s="100">
        <f t="shared" si="0"/>
        <v>15</v>
      </c>
      <c r="F20" s="19">
        <f t="shared" si="5"/>
        <v>15</v>
      </c>
      <c r="G20" s="20">
        <f t="shared" si="6"/>
        <v>550</v>
      </c>
      <c r="H20" s="20">
        <f t="shared" si="1"/>
        <v>541.44050104384132</v>
      </c>
      <c r="I20" s="20">
        <f t="shared" si="2"/>
        <v>500</v>
      </c>
      <c r="J20" s="19">
        <f t="shared" si="3"/>
        <v>1591.4405010438413</v>
      </c>
      <c r="K20" s="21"/>
      <c r="L20" s="111" t="str">
        <f>IF(ISNA(VLOOKUP($C20,'COT SS MT.SIAMA'!$A$17:$H$100,8,FALSE))=TRUE,"0",VLOOKUP($C20,'COT SS MT.SIAMA'!$A$17:$H$100,8,FALSE))</f>
        <v>0</v>
      </c>
      <c r="M20" s="22">
        <f>IF(ISNA(VLOOKUP($C20,'COT B.A MT SIAMA'!$A$17:$H$100,8,FALSE))=TRUE,0,VLOOKUP($C20,'COT B.A MT SIAMA'!$A$17:$H$100,8,FALSE))</f>
        <v>0</v>
      </c>
      <c r="N20" s="22">
        <f>IF(ISNA(VLOOKUP($C20,'Muskoka TT Jan 20'!$A$17:$H$100,8,FALSE))=TRUE,0,VLOOKUP($C20,'Muskoka TT Jan 20'!$A$17:$H$100,8,FALSE))</f>
        <v>500</v>
      </c>
      <c r="O20" s="112">
        <f>IF(ISNA(VLOOKUP($C20,'Muskoka TT Jan 21'!$A$17:$H$100,8,FALSE))=TRUE,0,VLOOKUP($C20,'Muskoka TT Jan 21'!$A$17:$H$100,8,FALSE))</f>
        <v>500</v>
      </c>
      <c r="P20" s="112">
        <f>IF(ISNA(VLOOKUP($C20,'Canada Cup Calgary SS'!$A$17:$H$100,8,FALSE))=TRUE,0,VLOOKUP($C20,'Canada Cup Calgary SS'!$A$17:$H$100,8,FALSE))</f>
        <v>0</v>
      </c>
      <c r="Q20" s="112">
        <f>IF(ISNA(VLOOKUP($C20,'Caledon Timber Tour'!$A$17:$H$100,8,FALSE))=TRUE,0,VLOOKUP($C20,'Caledon Timber Tour'!$A$17:$H$100,8,FALSE))</f>
        <v>472.47706422018348</v>
      </c>
      <c r="R20" s="112">
        <f>IF(ISNA(VLOOKUP($C20,'Calgary NorAm Halfpipe Feb 11'!$A$17:$H$100,8,FALSE))=TRUE,0,VLOOKUP($C20,'Calgary NorAm Halfpipe Feb 11'!$A$17:$H$100,8,FALSE))</f>
        <v>0</v>
      </c>
      <c r="S20" s="112">
        <f>IF(ISNA(VLOOKUP($C20,'Calgary NorAm SS'!$A$17:$H$100,8,FALSE))=TRUE,0,VLOOKUP($C20,'Calgary NorAm SS'!$A$17:$H$100,8,FALSE))</f>
        <v>0</v>
      </c>
      <c r="T20" s="112">
        <f>IF(ISNA(VLOOKUP($C20,'Horseshoe Provincials SS'!$A$17:$H$100,8,FALSE))=TRUE,0,VLOOKUP($C20,'Horseshoe Provincials SS'!$A$17:$H$100,8,FALSE))</f>
        <v>550</v>
      </c>
      <c r="U20" s="112">
        <f>IF(ISNA(VLOOKUP($C20,'Calgary Nor Am HP Feb 10'!$A$17:$H$100,8,FALSE))=TRUE,0,VLOOKUP($C20,'Calgary Nor Am HP Feb 10'!$A$17:$H$100,8,FALSE))</f>
        <v>0</v>
      </c>
      <c r="V20" s="121">
        <f>IF(ISNA(VLOOKUP($C20,'Aspen Nor-Am SS'!$A$17:$H$100,8,FALSE))=TRUE,0,VLOOKUP($C20,'Aspen Nor-Am SS'!$A$17:$H$100,8,FALSE))</f>
        <v>0</v>
      </c>
      <c r="W20" s="121">
        <f>IF(ISNA(VLOOKUP($C20,'Aspen Nor-Am BA'!$A$17:$H$100,8,FALSE))=TRUE,0,VLOOKUP($C20,'Aspen Nor-Am BA'!$A$17:$H$100,8,FALSE))</f>
        <v>0</v>
      </c>
      <c r="X20" s="121">
        <f>IF(ISNA(VLOOKUP($C20,'Jr. Nats SS'!$A$17:$H$100,8,FALSE))=TRUE,0,VLOOKUP($C20,'Jr. Nats SS'!$A$17:$H$100,8,FALSE))</f>
        <v>541.44050104384132</v>
      </c>
      <c r="Y20" s="121">
        <f>IF(ISNA(VLOOKUP($C20,'Jr. Nats BA'!$A$17:$H$100,8,FALSE))=TRUE,0,VLOOKUP($C20,'Jr. Nats BA'!$A$17:$H$100,8,FALSE))</f>
        <v>355.42553191489355</v>
      </c>
      <c r="Z20" s="121">
        <f>IF(ISNA(VLOOKUP($C20,'Jr. Nats HP'!$A$17:$H$100,8,FALSE))=TRUE,0,VLOOKUP($C20,'Jr. Nats HP'!$A$17:$H$100,8,FALSE))</f>
        <v>0</v>
      </c>
      <c r="AA20" s="121">
        <f>IF(ISNA(VLOOKUP($C20,'Mammoth NorAM SS'!$A$17:$H$100,8,FALSE))=TRUE,0,VLOOKUP($C20,'Mammoth NorAM SS'!$A$17:$H$100,8,FALSE))</f>
        <v>0</v>
      </c>
      <c r="AB20" s="121">
        <f>IF(ISNA(VLOOKUP($C20,'Stoneham Canada Cup SS'!$A$17:$H$100,8,FALSE))=TRUE,0,VLOOKUP($C20,'Stoneham Canada Cup SS'!$A$17:$H$100,8,FALSE))</f>
        <v>0</v>
      </c>
      <c r="AC20" s="121">
        <f>IF(ISNA(VLOOKUP($C20,'Stoneham Canada Cup HP'!$A$17:$H$100,8,FALSE))=TRUE,0,VLOOKUP($C20,'Stoneham Canada Cup HP'!$A$17:$H$100,8,FALSE))</f>
        <v>0</v>
      </c>
      <c r="AD20" s="121">
        <f>IF(ISNA(VLOOKUP($C20,'Le Relais Nor Am'!$A$17:$H$100,8,FALSE))=TRUE,0,VLOOKUP($C20,'Le Relais Nor Am'!$A$17:$H$100,8,FALSE))</f>
        <v>0</v>
      </c>
      <c r="AE20" s="121">
        <f>IF(ISNA(VLOOKUP($C20,'Step Up Tour Le Relais PRO'!$A$17:$H$100,8,FALSE))=TRUE,0,VLOOKUP($C20,'Step Up Tour Le Relais PRO'!$A$17:$H$100,8,FALSE))</f>
        <v>0</v>
      </c>
    </row>
    <row r="21" spans="1:31" ht="15" customHeight="1">
      <c r="A21" s="100" t="s">
        <v>52</v>
      </c>
      <c r="B21" s="100" t="s">
        <v>147</v>
      </c>
      <c r="C21" s="96" t="s">
        <v>180</v>
      </c>
      <c r="D21" s="101"/>
      <c r="E21" s="100">
        <f t="shared" si="0"/>
        <v>16</v>
      </c>
      <c r="F21" s="19">
        <f t="shared" si="5"/>
        <v>16</v>
      </c>
      <c r="G21" s="20">
        <f t="shared" si="6"/>
        <v>588.29787234042556</v>
      </c>
      <c r="H21" s="20">
        <f t="shared" si="1"/>
        <v>552.94748124330113</v>
      </c>
      <c r="I21" s="20">
        <f t="shared" si="2"/>
        <v>449.0322580645161</v>
      </c>
      <c r="J21" s="19">
        <f t="shared" si="3"/>
        <v>1590.2776116482428</v>
      </c>
      <c r="K21" s="21"/>
      <c r="L21" s="111" t="str">
        <f>IF(ISNA(VLOOKUP($C21,'COT SS MT.SIAMA'!$A$17:$H$100,8,FALSE))=TRUE,"0",VLOOKUP($C21,'COT SS MT.SIAMA'!$A$17:$H$100,8,FALSE))</f>
        <v>0</v>
      </c>
      <c r="M21" s="22">
        <f>IF(ISNA(VLOOKUP($C21,'COT B.A MT SIAMA'!$A$17:$H$100,8,FALSE))=TRUE,0,VLOOKUP($C21,'COT B.A MT SIAMA'!$A$17:$H$100,8,FALSE))</f>
        <v>0</v>
      </c>
      <c r="N21" s="22">
        <f>IF(ISNA(VLOOKUP($C21,'Muskoka TT Jan 20'!$A$17:$H$100,8,FALSE))=TRUE,0,VLOOKUP($C21,'Muskoka TT Jan 20'!$A$17:$H$100,8,FALSE))</f>
        <v>0</v>
      </c>
      <c r="O21" s="112">
        <f>IF(ISNA(VLOOKUP($C21,'Muskoka TT Jan 21'!$A$17:$H$100,8,FALSE))=TRUE,0,VLOOKUP($C21,'Muskoka TT Jan 21'!$A$17:$H$100,8,FALSE))</f>
        <v>0</v>
      </c>
      <c r="P21" s="112">
        <f>IF(ISNA(VLOOKUP($C21,'Canada Cup Calgary SS'!$A$17:$H$100,8,FALSE))=TRUE,0,VLOOKUP($C21,'Canada Cup Calgary SS'!$A$17:$H$100,8,FALSE))</f>
        <v>0</v>
      </c>
      <c r="Q21" s="112">
        <f>IF(ISNA(VLOOKUP($C21,'Caledon Timber Tour'!$A$17:$H$100,8,FALSE))=TRUE,0,VLOOKUP($C21,'Caledon Timber Tour'!$A$17:$H$100,8,FALSE))</f>
        <v>0</v>
      </c>
      <c r="R21" s="112">
        <f>IF(ISNA(VLOOKUP($C21,'Calgary NorAm Halfpipe Feb 11'!$A$17:$H$100,8,FALSE))=TRUE,0,VLOOKUP($C21,'Calgary NorAm Halfpipe Feb 11'!$A$17:$H$100,8,FALSE))</f>
        <v>0</v>
      </c>
      <c r="S21" s="112">
        <f>IF(ISNA(VLOOKUP($C21,'Calgary NorAm SS'!$A$17:$H$100,8,FALSE))=TRUE,0,VLOOKUP($C21,'Calgary NorAm SS'!$A$17:$H$100,8,FALSE))</f>
        <v>0</v>
      </c>
      <c r="T21" s="112">
        <f>IF(ISNA(VLOOKUP($C21,'Horseshoe Provincials SS'!$A$17:$H$100,8,FALSE))=TRUE,0,VLOOKUP($C21,'Horseshoe Provincials SS'!$A$17:$H$100,8,FALSE))</f>
        <v>0</v>
      </c>
      <c r="U21" s="112">
        <f>IF(ISNA(VLOOKUP($C21,'Calgary Nor Am HP Feb 10'!$A$17:$H$100,8,FALSE))=TRUE,0,VLOOKUP($C21,'Calgary Nor Am HP Feb 10'!$A$17:$H$100,8,FALSE))</f>
        <v>0</v>
      </c>
      <c r="V21" s="121">
        <f>IF(ISNA(VLOOKUP($C21,'Aspen Nor-Am SS'!$A$17:$H$100,8,FALSE))=TRUE,0,VLOOKUP($C21,'Aspen Nor-Am SS'!$A$17:$H$100,8,FALSE))</f>
        <v>0</v>
      </c>
      <c r="W21" s="121">
        <f>IF(ISNA(VLOOKUP($C21,'Aspen Nor-Am BA'!$A$17:$H$100,8,FALSE))=TRUE,0,VLOOKUP($C21,'Aspen Nor-Am BA'!$A$17:$H$100,8,FALSE))</f>
        <v>0</v>
      </c>
      <c r="X21" s="121">
        <f>IF(ISNA(VLOOKUP($C21,'Jr. Nats SS'!$A$17:$H$100,8,FALSE))=TRUE,0,VLOOKUP($C21,'Jr. Nats SS'!$A$17:$H$100,8,FALSE))</f>
        <v>0</v>
      </c>
      <c r="Y21" s="121">
        <f>IF(ISNA(VLOOKUP($C21,'Jr. Nats BA'!$A$17:$H$100,8,FALSE))=TRUE,0,VLOOKUP($C21,'Jr. Nats BA'!$A$17:$H$100,8,FALSE))</f>
        <v>0</v>
      </c>
      <c r="Z21" s="121">
        <f>IF(ISNA(VLOOKUP($C21,'Jr. Nats HP'!$A$17:$H$100,8,FALSE))=TRUE,0,VLOOKUP($C21,'Jr. Nats HP'!$A$17:$H$100,8,FALSE))</f>
        <v>0</v>
      </c>
      <c r="AA21" s="121">
        <f>IF(ISNA(VLOOKUP($C21,'Mammoth NorAM SS'!$A$17:$H$100,8,FALSE))=TRUE,0,VLOOKUP($C21,'Mammoth NorAM SS'!$A$17:$H$100,8,FALSE))</f>
        <v>0</v>
      </c>
      <c r="AB21" s="121">
        <f>IF(ISNA(VLOOKUP($C21,'Stoneham Canada Cup SS'!$A$17:$H$100,8,FALSE))=TRUE,0,VLOOKUP($C21,'Stoneham Canada Cup SS'!$A$17:$H$100,8,FALSE))</f>
        <v>588.29787234042556</v>
      </c>
      <c r="AC21" s="121">
        <f>IF(ISNA(VLOOKUP($C21,'Stoneham Canada Cup HP'!$A$17:$H$100,8,FALSE))=TRUE,0,VLOOKUP($C21,'Stoneham Canada Cup HP'!$A$17:$H$100,8,FALSE))</f>
        <v>0</v>
      </c>
      <c r="AD21" s="121">
        <f>IF(ISNA(VLOOKUP($C21,'Le Relais Nor Am'!$A$17:$H$100,8,FALSE))=TRUE,0,VLOOKUP($C21,'Le Relais Nor Am'!$A$17:$H$100,8,FALSE))</f>
        <v>449.0322580645161</v>
      </c>
      <c r="AE21" s="121">
        <f>IF(ISNA(VLOOKUP($C21,'Step Up Tour Le Relais PRO'!$A$17:$H$100,8,FALSE))=TRUE,0,VLOOKUP($C21,'Step Up Tour Le Relais PRO'!$A$17:$H$100,8,FALSE))</f>
        <v>552.94748124330113</v>
      </c>
    </row>
    <row r="22" spans="1:31" ht="15" customHeight="1">
      <c r="A22" s="100" t="s">
        <v>81</v>
      </c>
      <c r="B22" s="100" t="s">
        <v>72</v>
      </c>
      <c r="C22" s="96" t="s">
        <v>84</v>
      </c>
      <c r="D22" s="101"/>
      <c r="E22" s="100">
        <f t="shared" si="0"/>
        <v>17</v>
      </c>
      <c r="F22" s="19">
        <f t="shared" si="5"/>
        <v>17</v>
      </c>
      <c r="G22" s="20">
        <f t="shared" si="6"/>
        <v>560</v>
      </c>
      <c r="H22" s="20">
        <f t="shared" si="1"/>
        <v>521.86098654708519</v>
      </c>
      <c r="I22" s="20">
        <f t="shared" si="2"/>
        <v>462.96296296296299</v>
      </c>
      <c r="J22" s="19">
        <f t="shared" si="3"/>
        <v>1544.8239495100484</v>
      </c>
      <c r="K22" s="21"/>
      <c r="L22" s="111" t="str">
        <f>IF(ISNA(VLOOKUP($C22,'COT SS MT.SIAMA'!$A$17:$H$100,8,FALSE))=TRUE,"0",VLOOKUP($C22,'COT SS MT.SIAMA'!$A$17:$H$100,8,FALSE))</f>
        <v>0</v>
      </c>
      <c r="M22" s="22">
        <f>IF(ISNA(VLOOKUP($C22,'COT B.A MT SIAMA'!$A$17:$H$100,8,FALSE))=TRUE,0,VLOOKUP($C22,'COT B.A MT SIAMA'!$A$17:$H$100,8,FALSE))</f>
        <v>0</v>
      </c>
      <c r="N22" s="22">
        <f>IF(ISNA(VLOOKUP($C22,'Muskoka TT Jan 20'!$A$17:$H$100,8,FALSE))=TRUE,0,VLOOKUP($C22,'Muskoka TT Jan 20'!$A$17:$H$100,8,FALSE))</f>
        <v>462.96296296296299</v>
      </c>
      <c r="O22" s="112">
        <f>IF(ISNA(VLOOKUP($C22,'Muskoka TT Jan 21'!$A$17:$H$100,8,FALSE))=TRUE,0,VLOOKUP($C22,'Muskoka TT Jan 21'!$A$17:$H$100,8,FALSE))</f>
        <v>114.8796498905908</v>
      </c>
      <c r="P22" s="112">
        <f>IF(ISNA(VLOOKUP($C22,'Canada Cup Calgary SS'!$A$17:$H$100,8,FALSE))=TRUE,0,VLOOKUP($C22,'Canada Cup Calgary SS'!$A$17:$H$100,8,FALSE))</f>
        <v>521.86098654708519</v>
      </c>
      <c r="Q22" s="112">
        <f>IF(ISNA(VLOOKUP($C22,'Caledon Timber Tour'!$A$17:$H$100,8,FALSE))=TRUE,0,VLOOKUP($C22,'Caledon Timber Tour'!$A$17:$H$100,8,FALSE))</f>
        <v>0</v>
      </c>
      <c r="R22" s="112">
        <f>IF(ISNA(VLOOKUP($C22,'Calgary NorAm Halfpipe Feb 11'!$A$17:$H$100,8,FALSE))=TRUE,0,VLOOKUP($C22,'Calgary NorAm Halfpipe Feb 11'!$A$17:$H$100,8,FALSE))</f>
        <v>0</v>
      </c>
      <c r="S22" s="112">
        <f>IF(ISNA(VLOOKUP($C22,'Calgary NorAm SS'!$A$17:$H$100,8,FALSE))=TRUE,0,VLOOKUP($C22,'Calgary NorAm SS'!$A$17:$H$100,8,FALSE))</f>
        <v>0</v>
      </c>
      <c r="T22" s="112">
        <f>IF(ISNA(VLOOKUP($C22,'Horseshoe Provincials SS'!$A$17:$H$100,8,FALSE))=TRUE,0,VLOOKUP($C22,'Horseshoe Provincials SS'!$A$17:$H$100,8,FALSE))</f>
        <v>438.09523809523813</v>
      </c>
      <c r="U22" s="112">
        <f>IF(ISNA(VLOOKUP($C22,'Calgary Nor Am HP Feb 10'!$A$17:$H$100,8,FALSE))=TRUE,0,VLOOKUP($C22,'Calgary Nor Am HP Feb 10'!$A$17:$H$100,8,FALSE))</f>
        <v>0</v>
      </c>
      <c r="V22" s="121">
        <f>IF(ISNA(VLOOKUP($C22,'Aspen Nor-Am SS'!$A$17:$H$100,8,FALSE))=TRUE,0,VLOOKUP($C22,'Aspen Nor-Am SS'!$A$17:$H$100,8,FALSE))</f>
        <v>0</v>
      </c>
      <c r="W22" s="121">
        <f>IF(ISNA(VLOOKUP($C22,'Aspen Nor-Am BA'!$A$17:$H$100,8,FALSE))=TRUE,0,VLOOKUP($C22,'Aspen Nor-Am BA'!$A$17:$H$100,8,FALSE))</f>
        <v>0</v>
      </c>
      <c r="X22" s="121">
        <f>IF(ISNA(VLOOKUP($C22,'Jr. Nats SS'!$A$17:$H$100,8,FALSE))=TRUE,0,VLOOKUP($C22,'Jr. Nats SS'!$A$17:$H$100,8,FALSE))</f>
        <v>432.8810020876827</v>
      </c>
      <c r="Y22" s="121">
        <f>IF(ISNA(VLOOKUP($C22,'Jr. Nats BA'!$A$17:$H$100,8,FALSE))=TRUE,0,VLOOKUP($C22,'Jr. Nats BA'!$A$17:$H$100,8,FALSE))</f>
        <v>413.51063829787233</v>
      </c>
      <c r="Z22" s="121">
        <f>IF(ISNA(VLOOKUP($C22,'Jr. Nats HP'!$A$17:$H$100,8,FALSE))=TRUE,0,VLOOKUP($C22,'Jr. Nats HP'!$A$17:$H$100,8,FALSE))</f>
        <v>282.04845814977972</v>
      </c>
      <c r="AA22" s="121">
        <f>IF(ISNA(VLOOKUP($C22,'Mammoth NorAM SS'!$A$17:$H$100,8,FALSE))=TRUE,0,VLOOKUP($C22,'Mammoth NorAM SS'!$A$17:$H$100,8,FALSE))</f>
        <v>0</v>
      </c>
      <c r="AB22" s="121">
        <f>IF(ISNA(VLOOKUP($C22,'Stoneham Canada Cup SS'!$A$17:$H$100,8,FALSE))=TRUE,0,VLOOKUP($C22,'Stoneham Canada Cup SS'!$A$17:$H$100,8,FALSE))</f>
        <v>560</v>
      </c>
      <c r="AC22" s="121">
        <f>IF(ISNA(VLOOKUP($C22,'Stoneham Canada Cup HP'!$A$17:$H$100,8,FALSE))=TRUE,0,VLOOKUP($C22,'Stoneham Canada Cup HP'!$A$17:$H$100,8,FALSE))</f>
        <v>0</v>
      </c>
      <c r="AD22" s="121">
        <f>IF(ISNA(VLOOKUP($C22,'Le Relais Nor Am'!$A$17:$H$100,8,FALSE))=TRUE,0,VLOOKUP($C22,'Le Relais Nor Am'!$A$17:$H$100,8,FALSE))</f>
        <v>284.51612903225805</v>
      </c>
      <c r="AE22" s="121">
        <f>IF(ISNA(VLOOKUP($C22,'Step Up Tour Le Relais PRO'!$A$17:$H$100,8,FALSE))=TRUE,0,VLOOKUP($C22,'Step Up Tour Le Relais PRO'!$A$17:$H$100,8,FALSE))</f>
        <v>0</v>
      </c>
    </row>
    <row r="23" spans="1:31" ht="15" customHeight="1">
      <c r="A23" s="100" t="s">
        <v>69</v>
      </c>
      <c r="B23" s="100" t="s">
        <v>141</v>
      </c>
      <c r="C23" s="96" t="s">
        <v>139</v>
      </c>
      <c r="D23" s="101"/>
      <c r="E23" s="100">
        <f t="shared" si="0"/>
        <v>18</v>
      </c>
      <c r="F23" s="19">
        <f t="shared" si="5"/>
        <v>18</v>
      </c>
      <c r="G23" s="20">
        <f t="shared" si="6"/>
        <v>532.44680851063833</v>
      </c>
      <c r="H23" s="20">
        <f t="shared" si="1"/>
        <v>476.19047619047626</v>
      </c>
      <c r="I23" s="20">
        <f t="shared" si="2"/>
        <v>475.10638297872333</v>
      </c>
      <c r="J23" s="19">
        <f t="shared" si="3"/>
        <v>1483.7436676798379</v>
      </c>
      <c r="K23" s="21"/>
      <c r="L23" s="111" t="str">
        <f>IF(ISNA(VLOOKUP($C23,'COT SS MT.SIAMA'!$A$17:$H$100,8,FALSE))=TRUE,"0",VLOOKUP($C23,'COT SS MT.SIAMA'!$A$17:$H$100,8,FALSE))</f>
        <v>0</v>
      </c>
      <c r="M23" s="22">
        <f>IF(ISNA(VLOOKUP($C23,'COT B.A MT SIAMA'!$A$17:$H$100,8,FALSE))=TRUE,0,VLOOKUP($C23,'COT B.A MT SIAMA'!$A$17:$H$100,8,FALSE))</f>
        <v>0</v>
      </c>
      <c r="N23" s="22">
        <f>IF(ISNA(VLOOKUP($C23,'Muskoka TT Jan 20'!$A$17:$H$100,8,FALSE))=TRUE,0,VLOOKUP($C23,'Muskoka TT Jan 20'!$A$17:$H$100,8,FALSE))</f>
        <v>0</v>
      </c>
      <c r="O23" s="112">
        <f>IF(ISNA(VLOOKUP($C23,'Muskoka TT Jan 21'!$A$17:$H$100,8,FALSE))=TRUE,0,VLOOKUP($C23,'Muskoka TT Jan 21'!$A$17:$H$100,8,FALSE))</f>
        <v>0</v>
      </c>
      <c r="P23" s="112">
        <f>IF(ISNA(VLOOKUP($C23,'Canada Cup Calgary SS'!$A$17:$H$100,8,FALSE))=TRUE,0,VLOOKUP($C23,'Canada Cup Calgary SS'!$A$17:$H$100,8,FALSE))</f>
        <v>207.95964125560533</v>
      </c>
      <c r="Q23" s="112">
        <f>IF(ISNA(VLOOKUP($C23,'Caledon Timber Tour'!$A$17:$H$100,8,FALSE))=TRUE,0,VLOOKUP($C23,'Caledon Timber Tour'!$A$17:$H$100,8,FALSE))</f>
        <v>434.63302752293578</v>
      </c>
      <c r="R23" s="112">
        <f>IF(ISNA(VLOOKUP($C23,'Calgary NorAm Halfpipe Feb 11'!$A$17:$H$100,8,FALSE))=TRUE,0,VLOOKUP($C23,'Calgary NorAm Halfpipe Feb 11'!$A$17:$H$100,8,FALSE))</f>
        <v>0</v>
      </c>
      <c r="S23" s="112">
        <f>IF(ISNA(VLOOKUP($C23,'Calgary NorAm SS'!$A$17:$H$100,8,FALSE))=TRUE,0,VLOOKUP($C23,'Calgary NorAm SS'!$A$17:$H$100,8,FALSE))</f>
        <v>0</v>
      </c>
      <c r="T23" s="112">
        <f>IF(ISNA(VLOOKUP($C23,'Horseshoe Provincials SS'!$A$17:$H$100,8,FALSE))=TRUE,0,VLOOKUP($C23,'Horseshoe Provincials SS'!$A$17:$H$100,8,FALSE))</f>
        <v>476.19047619047626</v>
      </c>
      <c r="U23" s="112">
        <f>IF(ISNA(VLOOKUP($C23,'Calgary Nor Am HP Feb 10'!$A$17:$H$100,8,FALSE))=TRUE,0,VLOOKUP($C23,'Calgary Nor Am HP Feb 10'!$A$17:$H$100,8,FALSE))</f>
        <v>0</v>
      </c>
      <c r="V23" s="121">
        <f>IF(ISNA(VLOOKUP($C23,'Aspen Nor-Am SS'!$A$17:$H$100,8,FALSE))=TRUE,0,VLOOKUP($C23,'Aspen Nor-Am SS'!$A$17:$H$100,8,FALSE))</f>
        <v>0</v>
      </c>
      <c r="W23" s="121">
        <f>IF(ISNA(VLOOKUP($C23,'Aspen Nor-Am BA'!$A$17:$H$100,8,FALSE))=TRUE,0,VLOOKUP($C23,'Aspen Nor-Am BA'!$A$17:$H$100,8,FALSE))</f>
        <v>0</v>
      </c>
      <c r="X23" s="121">
        <f>IF(ISNA(VLOOKUP($C23,'Jr. Nats SS'!$A$17:$H$100,8,FALSE))=TRUE,0,VLOOKUP($C23,'Jr. Nats SS'!$A$17:$H$100,8,FALSE))</f>
        <v>436.95198329853866</v>
      </c>
      <c r="Y23" s="121">
        <f>IF(ISNA(VLOOKUP($C23,'Jr. Nats BA'!$A$17:$H$100,8,FALSE))=TRUE,0,VLOOKUP($C23,'Jr. Nats BA'!$A$17:$H$100,8,FALSE))</f>
        <v>532.44680851063833</v>
      </c>
      <c r="Z23" s="121">
        <f>IF(ISNA(VLOOKUP($C23,'Jr. Nats HP'!$A$17:$H$100,8,FALSE))=TRUE,0,VLOOKUP($C23,'Jr. Nats HP'!$A$17:$H$100,8,FALSE))</f>
        <v>398.01762114537439</v>
      </c>
      <c r="AA23" s="121">
        <f>IF(ISNA(VLOOKUP($C23,'Mammoth NorAM SS'!$A$17:$H$100,8,FALSE))=TRUE,0,VLOOKUP($C23,'Mammoth NorAM SS'!$A$17:$H$100,8,FALSE))</f>
        <v>0</v>
      </c>
      <c r="AB23" s="121">
        <f>IF(ISNA(VLOOKUP($C23,'Stoneham Canada Cup SS'!$A$17:$H$100,8,FALSE))=TRUE,0,VLOOKUP($C23,'Stoneham Canada Cup SS'!$A$17:$H$100,8,FALSE))</f>
        <v>475.10638297872333</v>
      </c>
      <c r="AC23" s="121">
        <f>IF(ISNA(VLOOKUP($C23,'Stoneham Canada Cup HP'!$A$17:$H$100,8,FALSE))=TRUE,0,VLOOKUP($C23,'Stoneham Canada Cup HP'!$A$17:$H$100,8,FALSE))</f>
        <v>0</v>
      </c>
      <c r="AD23" s="121">
        <f>IF(ISNA(VLOOKUP($C23,'Le Relais Nor Am'!$A$17:$H$100,8,FALSE))=TRUE,0,VLOOKUP($C23,'Le Relais Nor Am'!$A$17:$H$100,8,FALSE))</f>
        <v>0</v>
      </c>
      <c r="AE23" s="121">
        <f>IF(ISNA(VLOOKUP($C23,'Step Up Tour Le Relais PRO'!$A$17:$H$100,8,FALSE))=TRUE,0,VLOOKUP($C23,'Step Up Tour Le Relais PRO'!$A$17:$H$100,8,FALSE))</f>
        <v>0</v>
      </c>
    </row>
    <row r="24" spans="1:31" ht="15" customHeight="1">
      <c r="A24" s="100" t="s">
        <v>69</v>
      </c>
      <c r="B24" s="100" t="s">
        <v>68</v>
      </c>
      <c r="C24" s="96" t="s">
        <v>60</v>
      </c>
      <c r="D24" s="101"/>
      <c r="E24" s="100">
        <f t="shared" si="0"/>
        <v>19</v>
      </c>
      <c r="F24" s="19">
        <f t="shared" si="5"/>
        <v>19</v>
      </c>
      <c r="G24" s="20">
        <f t="shared" si="6"/>
        <v>485.71428571428567</v>
      </c>
      <c r="H24" s="20">
        <f t="shared" si="1"/>
        <v>477.12765957446805</v>
      </c>
      <c r="I24" s="20">
        <f t="shared" si="2"/>
        <v>461.87363834422655</v>
      </c>
      <c r="J24" s="19">
        <f t="shared" si="3"/>
        <v>1424.7155836329803</v>
      </c>
      <c r="K24" s="21"/>
      <c r="L24" s="111">
        <f>IF(ISNA(VLOOKUP($C24,'COT SS MT.SIAMA'!$A$17:$H$100,8,FALSE))=TRUE,"0",VLOOKUP($C24,'COT SS MT.SIAMA'!$A$17:$H$100,8,FALSE))</f>
        <v>351.53508771929819</v>
      </c>
      <c r="M24" s="22">
        <f>IF(ISNA(VLOOKUP($C24,'COT B.A MT SIAMA'!$A$17:$H$100,8,FALSE))=TRUE,0,VLOOKUP($C24,'COT B.A MT SIAMA'!$A$17:$H$100,8,FALSE))</f>
        <v>273.4375</v>
      </c>
      <c r="N24" s="22">
        <f>IF(ISNA(VLOOKUP($C24,'Muskoka TT Jan 20'!$A$17:$H$100,8,FALSE))=TRUE,0,VLOOKUP($C24,'Muskoka TT Jan 20'!$A$17:$H$100,8,FALSE))</f>
        <v>461.87363834422655</v>
      </c>
      <c r="O24" s="112">
        <f>IF(ISNA(VLOOKUP($C24,'Muskoka TT Jan 21'!$A$17:$H$100,8,FALSE))=TRUE,0,VLOOKUP($C24,'Muskoka TT Jan 21'!$A$17:$H$100,8,FALSE))</f>
        <v>442.01312910284457</v>
      </c>
      <c r="P24" s="112">
        <f>IF(ISNA(VLOOKUP($C24,'Canada Cup Calgary SS'!$A$17:$H$100,8,FALSE))=TRUE,0,VLOOKUP($C24,'Canada Cup Calgary SS'!$A$17:$H$100,8,FALSE))</f>
        <v>0</v>
      </c>
      <c r="Q24" s="112">
        <f>IF(ISNA(VLOOKUP($C24,'Caledon Timber Tour'!$A$17:$H$100,8,FALSE))=TRUE,0,VLOOKUP($C24,'Caledon Timber Tour'!$A$17:$H$100,8,FALSE))</f>
        <v>0</v>
      </c>
      <c r="R24" s="112">
        <f>IF(ISNA(VLOOKUP($C24,'Calgary NorAm Halfpipe Feb 11'!$A$17:$H$100,8,FALSE))=TRUE,0,VLOOKUP($C24,'Calgary NorAm Halfpipe Feb 11'!$A$17:$H$100,8,FALSE))</f>
        <v>0</v>
      </c>
      <c r="S24" s="112">
        <f>IF(ISNA(VLOOKUP($C24,'Calgary NorAm SS'!$A$17:$H$100,8,FALSE))=TRUE,0,VLOOKUP($C24,'Calgary NorAm SS'!$A$17:$H$100,8,FALSE))</f>
        <v>334.73227206946456</v>
      </c>
      <c r="T24" s="112">
        <f>IF(ISNA(VLOOKUP($C24,'Horseshoe Provincials SS'!$A$17:$H$100,8,FALSE))=TRUE,0,VLOOKUP($C24,'Horseshoe Provincials SS'!$A$17:$H$100,8,FALSE))</f>
        <v>485.71428571428567</v>
      </c>
      <c r="U24" s="112">
        <f>IF(ISNA(VLOOKUP($C24,'Calgary Nor Am HP Feb 10'!$A$17:$H$100,8,FALSE))=TRUE,0,VLOOKUP($C24,'Calgary Nor Am HP Feb 10'!$A$17:$H$100,8,FALSE))</f>
        <v>0</v>
      </c>
      <c r="V24" s="121">
        <f>IF(ISNA(VLOOKUP($C24,'Aspen Nor-Am SS'!$A$17:$H$100,8,FALSE))=TRUE,0,VLOOKUP($C24,'Aspen Nor-Am SS'!$A$17:$H$100,8,FALSE))</f>
        <v>0</v>
      </c>
      <c r="W24" s="121">
        <f>IF(ISNA(VLOOKUP($C24,'Aspen Nor-Am BA'!$A$17:$H$100,8,FALSE))=TRUE,0,VLOOKUP($C24,'Aspen Nor-Am BA'!$A$17:$H$100,8,FALSE))</f>
        <v>0</v>
      </c>
      <c r="X24" s="121">
        <f>IF(ISNA(VLOOKUP($C24,'Jr. Nats SS'!$A$17:$H$100,8,FALSE))=TRUE,0,VLOOKUP($C24,'Jr. Nats SS'!$A$17:$H$100,8,FALSE))</f>
        <v>419.31106471816281</v>
      </c>
      <c r="Y24" s="121">
        <f>IF(ISNA(VLOOKUP($C24,'Jr. Nats BA'!$A$17:$H$100,8,FALSE))=TRUE,0,VLOOKUP($C24,'Jr. Nats BA'!$A$17:$H$100,8,FALSE))</f>
        <v>477.12765957446805</v>
      </c>
      <c r="Z24" s="121">
        <f>IF(ISNA(VLOOKUP($C24,'Jr. Nats HP'!$A$17:$H$100,8,FALSE))=TRUE,0,VLOOKUP($C24,'Jr. Nats HP'!$A$17:$H$100,8,FALSE))</f>
        <v>283.48017621145374</v>
      </c>
      <c r="AA24" s="121">
        <f>IF(ISNA(VLOOKUP($C24,'Mammoth NorAM SS'!$A$17:$H$100,8,FALSE))=TRUE,0,VLOOKUP($C24,'Mammoth NorAM SS'!$A$17:$H$100,8,FALSE))</f>
        <v>0</v>
      </c>
      <c r="AB24" s="121">
        <f>IF(ISNA(VLOOKUP($C24,'Stoneham Canada Cup SS'!$A$17:$H$100,8,FALSE))=TRUE,0,VLOOKUP($C24,'Stoneham Canada Cup SS'!$A$17:$H$100,8,FALSE))</f>
        <v>439.36170212765956</v>
      </c>
      <c r="AC24" s="121">
        <f>IF(ISNA(VLOOKUP($C24,'Stoneham Canada Cup HP'!$A$17:$H$100,8,FALSE))=TRUE,0,VLOOKUP($C24,'Stoneham Canada Cup HP'!$A$17:$H$100,8,FALSE))</f>
        <v>0</v>
      </c>
      <c r="AD24" s="121">
        <f>IF(ISNA(VLOOKUP($C24,'Le Relais Nor Am'!$A$17:$H$100,8,FALSE))=TRUE,0,VLOOKUP($C24,'Le Relais Nor Am'!$A$17:$H$100,8,FALSE))</f>
        <v>0</v>
      </c>
      <c r="AE24" s="121">
        <f>IF(ISNA(VLOOKUP($C24,'Step Up Tour Le Relais PRO'!$A$17:$H$100,8,FALSE))=TRUE,0,VLOOKUP($C24,'Step Up Tour Le Relais PRO'!$A$17:$H$100,8,FALSE))</f>
        <v>0</v>
      </c>
    </row>
    <row r="25" spans="1:31" ht="15" customHeight="1">
      <c r="A25" s="100" t="s">
        <v>69</v>
      </c>
      <c r="B25" s="100" t="s">
        <v>147</v>
      </c>
      <c r="C25" s="96" t="s">
        <v>146</v>
      </c>
      <c r="D25" s="101"/>
      <c r="E25" s="100">
        <f t="shared" si="0"/>
        <v>20</v>
      </c>
      <c r="F25" s="19">
        <f t="shared" si="5"/>
        <v>20</v>
      </c>
      <c r="G25" s="20">
        <f t="shared" si="6"/>
        <v>503.57142857142856</v>
      </c>
      <c r="H25" s="20">
        <f t="shared" si="1"/>
        <v>478.21100917431193</v>
      </c>
      <c r="I25" s="20">
        <f t="shared" si="2"/>
        <v>406.59574468085106</v>
      </c>
      <c r="J25" s="19">
        <f t="shared" si="3"/>
        <v>1388.3781824265916</v>
      </c>
      <c r="K25" s="21"/>
      <c r="L25" s="111" t="str">
        <f>IF(ISNA(VLOOKUP($C25,'COT SS MT.SIAMA'!$A$17:$H$100,8,FALSE))=TRUE,"0",VLOOKUP($C25,'COT SS MT.SIAMA'!$A$17:$H$100,8,FALSE))</f>
        <v>0</v>
      </c>
      <c r="M25" s="22">
        <f>IF(ISNA(VLOOKUP($C25,'COT B.A MT SIAMA'!$A$17:$H$100,8,FALSE))=TRUE,0,VLOOKUP($C25,'COT B.A MT SIAMA'!$A$17:$H$100,8,FALSE))</f>
        <v>0</v>
      </c>
      <c r="N25" s="22">
        <f>IF(ISNA(VLOOKUP($C25,'Muskoka TT Jan 20'!$A$17:$H$100,8,FALSE))=TRUE,0,VLOOKUP($C25,'Muskoka TT Jan 20'!$A$17:$H$100,8,FALSE))</f>
        <v>0</v>
      </c>
      <c r="O25" s="112">
        <f>IF(ISNA(VLOOKUP($C25,'Muskoka TT Jan 21'!$A$17:$H$100,8,FALSE))=TRUE,0,VLOOKUP($C25,'Muskoka TT Jan 21'!$A$17:$H$100,8,FALSE))</f>
        <v>0</v>
      </c>
      <c r="P25" s="112">
        <f>IF(ISNA(VLOOKUP($C25,'Canada Cup Calgary SS'!$A$17:$H$100,8,FALSE))=TRUE,0,VLOOKUP($C25,'Canada Cup Calgary SS'!$A$17:$H$100,8,FALSE))</f>
        <v>0</v>
      </c>
      <c r="Q25" s="112">
        <f>IF(ISNA(VLOOKUP($C25,'Caledon Timber Tour'!$A$17:$H$100,8,FALSE))=TRUE,0,VLOOKUP($C25,'Caledon Timber Tour'!$A$17:$H$100,8,FALSE))</f>
        <v>478.21100917431193</v>
      </c>
      <c r="R25" s="112">
        <f>IF(ISNA(VLOOKUP($C25,'Calgary NorAm Halfpipe Feb 11'!$A$17:$H$100,8,FALSE))=TRUE,0,VLOOKUP($C25,'Calgary NorAm Halfpipe Feb 11'!$A$17:$H$100,8,FALSE))</f>
        <v>0</v>
      </c>
      <c r="S25" s="112">
        <f>IF(ISNA(VLOOKUP($C25,'Calgary NorAm SS'!$A$17:$H$100,8,FALSE))=TRUE,0,VLOOKUP($C25,'Calgary NorAm SS'!$A$17:$H$100,8,FALSE))</f>
        <v>0</v>
      </c>
      <c r="T25" s="112">
        <f>IF(ISNA(VLOOKUP($C25,'Horseshoe Provincials SS'!$A$17:$H$100,8,FALSE))=TRUE,0,VLOOKUP($C25,'Horseshoe Provincials SS'!$A$17:$H$100,8,FALSE))</f>
        <v>503.57142857142856</v>
      </c>
      <c r="U25" s="112">
        <f>IF(ISNA(VLOOKUP($C25,'Calgary Nor Am HP Feb 10'!$A$17:$H$100,8,FALSE))=TRUE,0,VLOOKUP($C25,'Calgary Nor Am HP Feb 10'!$A$17:$H$100,8,FALSE))</f>
        <v>0</v>
      </c>
      <c r="V25" s="121">
        <f>IF(ISNA(VLOOKUP($C25,'Aspen Nor-Am SS'!$A$17:$H$100,8,FALSE))=TRUE,0,VLOOKUP($C25,'Aspen Nor-Am SS'!$A$17:$H$100,8,FALSE))</f>
        <v>0</v>
      </c>
      <c r="W25" s="121">
        <f>IF(ISNA(VLOOKUP($C25,'Aspen Nor-Am BA'!$A$17:$H$100,8,FALSE))=TRUE,0,VLOOKUP($C25,'Aspen Nor-Am BA'!$A$17:$H$100,8,FALSE))</f>
        <v>0</v>
      </c>
      <c r="X25" s="121">
        <f>IF(ISNA(VLOOKUP($C25,'Jr. Nats SS'!$A$17:$H$100,8,FALSE))=TRUE,0,VLOOKUP($C25,'Jr. Nats SS'!$A$17:$H$100,8,FALSE))</f>
        <v>168.26722338204598</v>
      </c>
      <c r="Y25" s="121">
        <f>IF(ISNA(VLOOKUP($C25,'Jr. Nats BA'!$A$17:$H$100,8,FALSE))=TRUE,0,VLOOKUP($C25,'Jr. Nats BA'!$A$17:$H$100,8,FALSE))</f>
        <v>336.06382978723406</v>
      </c>
      <c r="Z25" s="121">
        <f>IF(ISNA(VLOOKUP($C25,'Jr. Nats HP'!$A$17:$H$100,8,FALSE))=TRUE,0,VLOOKUP($C25,'Jr. Nats HP'!$A$17:$H$100,8,FALSE))</f>
        <v>187.55506607929519</v>
      </c>
      <c r="AA25" s="121">
        <f>IF(ISNA(VLOOKUP($C25,'Mammoth NorAM SS'!$A$17:$H$100,8,FALSE))=TRUE,0,VLOOKUP($C25,'Mammoth NorAM SS'!$A$17:$H$100,8,FALSE))</f>
        <v>0</v>
      </c>
      <c r="AB25" s="121">
        <f>IF(ISNA(VLOOKUP($C25,'Stoneham Canada Cup SS'!$A$17:$H$100,8,FALSE))=TRUE,0,VLOOKUP($C25,'Stoneham Canada Cup SS'!$A$17:$H$100,8,FALSE))</f>
        <v>406.59574468085106</v>
      </c>
      <c r="AC25" s="121">
        <f>IF(ISNA(VLOOKUP($C25,'Stoneham Canada Cup HP'!$A$17:$H$100,8,FALSE))=TRUE,0,VLOOKUP($C25,'Stoneham Canada Cup HP'!$A$17:$H$100,8,FALSE))</f>
        <v>0</v>
      </c>
      <c r="AD25" s="121">
        <f>IF(ISNA(VLOOKUP($C25,'Le Relais Nor Am'!$A$17:$H$100,8,FALSE))=TRUE,0,VLOOKUP($C25,'Le Relais Nor Am'!$A$17:$H$100,8,FALSE))</f>
        <v>0</v>
      </c>
      <c r="AE25" s="121">
        <f>IF(ISNA(VLOOKUP($C25,'Step Up Tour Le Relais PRO'!$A$17:$H$100,8,FALSE))=TRUE,0,VLOOKUP($C25,'Step Up Tour Le Relais PRO'!$A$17:$H$100,8,FALSE))</f>
        <v>0</v>
      </c>
    </row>
    <row r="26" spans="1:31" ht="15" customHeight="1">
      <c r="A26" s="100" t="s">
        <v>81</v>
      </c>
      <c r="B26" s="100" t="s">
        <v>72</v>
      </c>
      <c r="C26" s="96" t="s">
        <v>85</v>
      </c>
      <c r="D26" s="101"/>
      <c r="E26" s="100">
        <f t="shared" si="0"/>
        <v>21</v>
      </c>
      <c r="F26" s="19">
        <f t="shared" si="5"/>
        <v>21</v>
      </c>
      <c r="G26" s="20">
        <f t="shared" si="6"/>
        <v>472.2338204592902</v>
      </c>
      <c r="H26" s="20">
        <f t="shared" si="1"/>
        <v>453.61702127659566</v>
      </c>
      <c r="I26" s="20">
        <f t="shared" si="2"/>
        <v>447.61904761904765</v>
      </c>
      <c r="J26" s="19">
        <f t="shared" si="3"/>
        <v>1373.4698893549335</v>
      </c>
      <c r="K26" s="21"/>
      <c r="L26" s="111" t="str">
        <f>IF(ISNA(VLOOKUP($C26,'COT SS MT.SIAMA'!$A$17:$H$100,8,FALSE))=TRUE,"0",VLOOKUP($C26,'COT SS MT.SIAMA'!$A$17:$H$100,8,FALSE))</f>
        <v>0</v>
      </c>
      <c r="M26" s="22">
        <f>IF(ISNA(VLOOKUP($C26,'COT B.A MT SIAMA'!$A$17:$H$100,8,FALSE))=TRUE,0,VLOOKUP($C26,'COT B.A MT SIAMA'!$A$17:$H$100,8,FALSE))</f>
        <v>0</v>
      </c>
      <c r="N26" s="22">
        <f>IF(ISNA(VLOOKUP($C26,'Muskoka TT Jan 20'!$A$17:$H$100,8,FALSE))=TRUE,0,VLOOKUP($C26,'Muskoka TT Jan 20'!$A$17:$H$100,8,FALSE))</f>
        <v>433.55119825708061</v>
      </c>
      <c r="O26" s="112">
        <f>IF(ISNA(VLOOKUP($C26,'Muskoka TT Jan 21'!$A$17:$H$100,8,FALSE))=TRUE,0,VLOOKUP($C26,'Muskoka TT Jan 21'!$A$17:$H$100,8,FALSE))</f>
        <v>367.61487964989061</v>
      </c>
      <c r="P26" s="112">
        <f>IF(ISNA(VLOOKUP($C26,'Canada Cup Calgary SS'!$A$17:$H$100,8,FALSE))=TRUE,0,VLOOKUP($C26,'Canada Cup Calgary SS'!$A$17:$H$100,8,FALSE))</f>
        <v>258.96860986547085</v>
      </c>
      <c r="Q26" s="112">
        <f>IF(ISNA(VLOOKUP($C26,'Caledon Timber Tour'!$A$17:$H$100,8,FALSE))=TRUE,0,VLOOKUP($C26,'Caledon Timber Tour'!$A$17:$H$100,8,FALSE))</f>
        <v>0</v>
      </c>
      <c r="R26" s="112">
        <f>IF(ISNA(VLOOKUP($C26,'Calgary NorAm Halfpipe Feb 11'!$A$17:$H$100,8,FALSE))=TRUE,0,VLOOKUP($C26,'Calgary NorAm Halfpipe Feb 11'!$A$17:$H$100,8,FALSE))</f>
        <v>0</v>
      </c>
      <c r="S26" s="112">
        <f>IF(ISNA(VLOOKUP($C26,'Calgary NorAm SS'!$A$17:$H$100,8,FALSE))=TRUE,0,VLOOKUP($C26,'Calgary NorAm SS'!$A$17:$H$100,8,FALSE))</f>
        <v>0</v>
      </c>
      <c r="T26" s="112">
        <f>IF(ISNA(VLOOKUP($C26,'Horseshoe Provincials SS'!$A$17:$H$100,8,FALSE))=TRUE,0,VLOOKUP($C26,'Horseshoe Provincials SS'!$A$17:$H$100,8,FALSE))</f>
        <v>447.61904761904765</v>
      </c>
      <c r="U26" s="112">
        <f>IF(ISNA(VLOOKUP($C26,'Calgary Nor Am HP Feb 10'!$A$17:$H$100,8,FALSE))=TRUE,0,VLOOKUP($C26,'Calgary Nor Am HP Feb 10'!$A$17:$H$100,8,FALSE))</f>
        <v>0</v>
      </c>
      <c r="V26" s="121">
        <f>IF(ISNA(VLOOKUP($C26,'Aspen Nor-Am SS'!$A$17:$H$100,8,FALSE))=TRUE,0,VLOOKUP($C26,'Aspen Nor-Am SS'!$A$17:$H$100,8,FALSE))</f>
        <v>0</v>
      </c>
      <c r="W26" s="121">
        <f>IF(ISNA(VLOOKUP($C26,'Aspen Nor-Am BA'!$A$17:$H$100,8,FALSE))=TRUE,0,VLOOKUP($C26,'Aspen Nor-Am BA'!$A$17:$H$100,8,FALSE))</f>
        <v>0</v>
      </c>
      <c r="X26" s="121">
        <f>IF(ISNA(VLOOKUP($C26,'Jr. Nats SS'!$A$17:$H$100,8,FALSE))=TRUE,0,VLOOKUP($C26,'Jr. Nats SS'!$A$17:$H$100,8,FALSE))</f>
        <v>472.2338204592902</v>
      </c>
      <c r="Y26" s="121">
        <f>IF(ISNA(VLOOKUP($C26,'Jr. Nats BA'!$A$17:$H$100,8,FALSE))=TRUE,0,VLOOKUP($C26,'Jr. Nats BA'!$A$17:$H$100,8,FALSE))</f>
        <v>453.61702127659566</v>
      </c>
      <c r="Z26" s="121">
        <f>IF(ISNA(VLOOKUP($C26,'Jr. Nats HP'!$A$17:$H$100,8,FALSE))=TRUE,0,VLOOKUP($C26,'Jr. Nats HP'!$A$17:$H$100,8,FALSE))</f>
        <v>230.50660792951547</v>
      </c>
      <c r="AA26" s="121">
        <f>IF(ISNA(VLOOKUP($C26,'Mammoth NorAM SS'!$A$17:$H$100,8,FALSE))=TRUE,0,VLOOKUP($C26,'Mammoth NorAM SS'!$A$17:$H$100,8,FALSE))</f>
        <v>0</v>
      </c>
      <c r="AB26" s="121">
        <f>IF(ISNA(VLOOKUP($C26,'Stoneham Canada Cup SS'!$A$17:$H$100,8,FALSE))=TRUE,0,VLOOKUP($C26,'Stoneham Canada Cup SS'!$A$17:$H$100,8,FALSE))</f>
        <v>300.85106382978722</v>
      </c>
      <c r="AC26" s="121">
        <f>IF(ISNA(VLOOKUP($C26,'Stoneham Canada Cup HP'!$A$17:$H$100,8,FALSE))=TRUE,0,VLOOKUP($C26,'Stoneham Canada Cup HP'!$A$17:$H$100,8,FALSE))</f>
        <v>0</v>
      </c>
      <c r="AD26" s="121">
        <f>IF(ISNA(VLOOKUP($C26,'Le Relais Nor Am'!$A$17:$H$100,8,FALSE))=TRUE,0,VLOOKUP($C26,'Le Relais Nor Am'!$A$17:$H$100,8,FALSE))</f>
        <v>0</v>
      </c>
      <c r="AE26" s="121">
        <f>IF(ISNA(VLOOKUP($C26,'Step Up Tour Le Relais PRO'!$A$17:$H$100,8,FALSE))=TRUE,0,VLOOKUP($C26,'Step Up Tour Le Relais PRO'!$A$17:$H$100,8,FALSE))</f>
        <v>0</v>
      </c>
    </row>
    <row r="27" spans="1:31" ht="15" customHeight="1">
      <c r="A27" s="100" t="s">
        <v>69</v>
      </c>
      <c r="B27" s="100" t="s">
        <v>72</v>
      </c>
      <c r="C27" s="96" t="s">
        <v>86</v>
      </c>
      <c r="D27" s="101"/>
      <c r="E27" s="100">
        <f t="shared" si="0"/>
        <v>22</v>
      </c>
      <c r="F27" s="19">
        <f t="shared" si="5"/>
        <v>22</v>
      </c>
      <c r="G27" s="20">
        <f t="shared" si="6"/>
        <v>465.59633027522932</v>
      </c>
      <c r="H27" s="20">
        <f t="shared" si="1"/>
        <v>430.95238095238102</v>
      </c>
      <c r="I27" s="20">
        <f t="shared" si="2"/>
        <v>418.30065359477123</v>
      </c>
      <c r="J27" s="19">
        <f t="shared" si="3"/>
        <v>1314.8493648223816</v>
      </c>
      <c r="K27" s="21"/>
      <c r="L27" s="111" t="str">
        <f>IF(ISNA(VLOOKUP($C27,'COT SS MT.SIAMA'!$A$17:$H$100,8,FALSE))=TRUE,"0",VLOOKUP($C27,'COT SS MT.SIAMA'!$A$17:$H$100,8,FALSE))</f>
        <v>0</v>
      </c>
      <c r="M27" s="22">
        <f>IF(ISNA(VLOOKUP($C27,'COT B.A MT SIAMA'!$A$17:$H$100,8,FALSE))=TRUE,0,VLOOKUP($C27,'COT B.A MT SIAMA'!$A$17:$H$100,8,FALSE))</f>
        <v>0</v>
      </c>
      <c r="N27" s="22">
        <f>IF(ISNA(VLOOKUP($C27,'Muskoka TT Jan 20'!$A$17:$H$100,8,FALSE))=TRUE,0,VLOOKUP($C27,'Muskoka TT Jan 20'!$A$17:$H$100,8,FALSE))</f>
        <v>418.30065359477123</v>
      </c>
      <c r="O27" s="112">
        <f>IF(ISNA(VLOOKUP($C27,'Muskoka TT Jan 21'!$A$17:$H$100,8,FALSE))=TRUE,0,VLOOKUP($C27,'Muskoka TT Jan 21'!$A$17:$H$100,8,FALSE))</f>
        <v>404.81400437636762</v>
      </c>
      <c r="P27" s="112">
        <f>IF(ISNA(VLOOKUP($C27,'Canada Cup Calgary SS'!$A$17:$H$100,8,FALSE))=TRUE,0,VLOOKUP($C27,'Canada Cup Calgary SS'!$A$17:$H$100,8,FALSE))</f>
        <v>0</v>
      </c>
      <c r="Q27" s="112">
        <f>IF(ISNA(VLOOKUP($C27,'Caledon Timber Tour'!$A$17:$H$100,8,FALSE))=TRUE,0,VLOOKUP($C27,'Caledon Timber Tour'!$A$17:$H$100,8,FALSE))</f>
        <v>465.59633027522932</v>
      </c>
      <c r="R27" s="112">
        <f>IF(ISNA(VLOOKUP($C27,'Calgary NorAm Halfpipe Feb 11'!$A$17:$H$100,8,FALSE))=TRUE,0,VLOOKUP($C27,'Calgary NorAm Halfpipe Feb 11'!$A$17:$H$100,8,FALSE))</f>
        <v>0</v>
      </c>
      <c r="S27" s="112">
        <f>IF(ISNA(VLOOKUP($C27,'Calgary NorAm SS'!$A$17:$H$100,8,FALSE))=TRUE,0,VLOOKUP($C27,'Calgary NorAm SS'!$A$17:$H$100,8,FALSE))</f>
        <v>0</v>
      </c>
      <c r="T27" s="112">
        <f>IF(ISNA(VLOOKUP($C27,'Horseshoe Provincials SS'!$A$17:$H$100,8,FALSE))=TRUE,0,VLOOKUP($C27,'Horseshoe Provincials SS'!$A$17:$H$100,8,FALSE))</f>
        <v>430.95238095238102</v>
      </c>
      <c r="U27" s="112">
        <f>IF(ISNA(VLOOKUP($C27,'Calgary Nor Am HP Feb 10'!$A$17:$H$100,8,FALSE))=TRUE,0,VLOOKUP($C27,'Calgary Nor Am HP Feb 10'!$A$17:$H$100,8,FALSE))</f>
        <v>0</v>
      </c>
      <c r="V27" s="121">
        <f>IF(ISNA(VLOOKUP($C27,'Aspen Nor-Am SS'!$A$17:$H$100,8,FALSE))=TRUE,0,VLOOKUP($C27,'Aspen Nor-Am SS'!$A$17:$H$100,8,FALSE))</f>
        <v>0</v>
      </c>
      <c r="W27" s="121">
        <f>IF(ISNA(VLOOKUP($C27,'Aspen Nor-Am BA'!$A$17:$H$100,8,FALSE))=TRUE,0,VLOOKUP($C27,'Aspen Nor-Am BA'!$A$17:$H$100,8,FALSE))</f>
        <v>0</v>
      </c>
      <c r="X27" s="121">
        <f>IF(ISNA(VLOOKUP($C27,'Jr. Nats SS'!$A$17:$H$100,8,FALSE))=TRUE,0,VLOOKUP($C27,'Jr. Nats SS'!$A$17:$H$100,8,FALSE))</f>
        <v>365.03131524008347</v>
      </c>
      <c r="Y27" s="121">
        <f>IF(ISNA(VLOOKUP($C27,'Jr. Nats BA'!$A$17:$H$100,8,FALSE))=TRUE,0,VLOOKUP($C27,'Jr. Nats BA'!$A$17:$H$100,8,FALSE))</f>
        <v>0</v>
      </c>
      <c r="Z27" s="121">
        <f>IF(ISNA(VLOOKUP($C27,'Jr. Nats HP'!$A$17:$H$100,8,FALSE))=TRUE,0,VLOOKUP($C27,'Jr. Nats HP'!$A$17:$H$100,8,FALSE))</f>
        <v>0</v>
      </c>
      <c r="AA27" s="121">
        <f>IF(ISNA(VLOOKUP($C27,'Mammoth NorAM SS'!$A$17:$H$100,8,FALSE))=TRUE,0,VLOOKUP($C27,'Mammoth NorAM SS'!$A$17:$H$100,8,FALSE))</f>
        <v>0</v>
      </c>
      <c r="AB27" s="121">
        <f>IF(ISNA(VLOOKUP($C27,'Stoneham Canada Cup SS'!$A$17:$H$100,8,FALSE))=TRUE,0,VLOOKUP($C27,'Stoneham Canada Cup SS'!$A$17:$H$100,8,FALSE))</f>
        <v>0</v>
      </c>
      <c r="AC27" s="121">
        <f>IF(ISNA(VLOOKUP($C27,'Stoneham Canada Cup HP'!$A$17:$H$100,8,FALSE))=TRUE,0,VLOOKUP($C27,'Stoneham Canada Cup HP'!$A$17:$H$100,8,FALSE))</f>
        <v>0</v>
      </c>
      <c r="AD27" s="121">
        <f>IF(ISNA(VLOOKUP($C27,'Le Relais Nor Am'!$A$17:$H$100,8,FALSE))=TRUE,0,VLOOKUP($C27,'Le Relais Nor Am'!$A$17:$H$100,8,FALSE))</f>
        <v>0</v>
      </c>
      <c r="AE27" s="121">
        <f>IF(ISNA(VLOOKUP($C27,'Step Up Tour Le Relais PRO'!$A$17:$H$100,8,FALSE))=TRUE,0,VLOOKUP($C27,'Step Up Tour Le Relais PRO'!$A$17:$H$100,8,FALSE))</f>
        <v>0</v>
      </c>
    </row>
    <row r="28" spans="1:31" ht="15" customHeight="1">
      <c r="A28" s="100" t="s">
        <v>69</v>
      </c>
      <c r="B28" s="100" t="s">
        <v>68</v>
      </c>
      <c r="C28" s="96" t="s">
        <v>62</v>
      </c>
      <c r="D28" s="101"/>
      <c r="E28" s="100">
        <f t="shared" si="0"/>
        <v>23</v>
      </c>
      <c r="F28" s="19">
        <f t="shared" si="5"/>
        <v>23</v>
      </c>
      <c r="G28" s="20">
        <f t="shared" si="6"/>
        <v>448.8095238095238</v>
      </c>
      <c r="H28" s="20">
        <f t="shared" si="1"/>
        <v>446.10091743119261</v>
      </c>
      <c r="I28" s="20">
        <f t="shared" si="2"/>
        <v>392.37668161434971</v>
      </c>
      <c r="J28" s="19">
        <f t="shared" si="3"/>
        <v>1287.2871228550662</v>
      </c>
      <c r="K28" s="21"/>
      <c r="L28" s="111">
        <f>IF(ISNA(VLOOKUP($C28,'COT SS MT.SIAMA'!$A$17:$H$100,8,FALSE))=TRUE,"0",VLOOKUP($C28,'COT SS MT.SIAMA'!$A$17:$H$100,8,FALSE))</f>
        <v>110.52631578947367</v>
      </c>
      <c r="M28" s="22">
        <f>IF(ISNA(VLOOKUP($C28,'COT B.A MT SIAMA'!$A$17:$H$100,8,FALSE))=TRUE,0,VLOOKUP($C28,'COT B.A MT SIAMA'!$A$17:$H$100,8,FALSE))</f>
        <v>0</v>
      </c>
      <c r="N28" s="22">
        <f>IF(ISNA(VLOOKUP($C28,'Muskoka TT Jan 20'!$A$17:$H$100,8,FALSE))=TRUE,0,VLOOKUP($C28,'Muskoka TT Jan 20'!$A$17:$H$100,8,FALSE))</f>
        <v>0</v>
      </c>
      <c r="O28" s="112">
        <f>IF(ISNA(VLOOKUP($C28,'Muskoka TT Jan 21'!$A$17:$H$100,8,FALSE))=TRUE,0,VLOOKUP($C28,'Muskoka TT Jan 21'!$A$17:$H$100,8,FALSE))</f>
        <v>0</v>
      </c>
      <c r="P28" s="112">
        <f>IF(ISNA(VLOOKUP($C28,'Canada Cup Calgary SS'!$A$17:$H$100,8,FALSE))=TRUE,0,VLOOKUP($C28,'Canada Cup Calgary SS'!$A$17:$H$100,8,FALSE))</f>
        <v>392.37668161434971</v>
      </c>
      <c r="Q28" s="112">
        <f>IF(ISNA(VLOOKUP($C28,'Caledon Timber Tour'!$A$17:$H$100,8,FALSE))=TRUE,0,VLOOKUP($C28,'Caledon Timber Tour'!$A$17:$H$100,8,FALSE))</f>
        <v>446.10091743119261</v>
      </c>
      <c r="R28" s="112">
        <f>IF(ISNA(VLOOKUP($C28,'Calgary NorAm Halfpipe Feb 11'!$A$17:$H$100,8,FALSE))=TRUE,0,VLOOKUP($C28,'Calgary NorAm Halfpipe Feb 11'!$A$17:$H$100,8,FALSE))</f>
        <v>0</v>
      </c>
      <c r="S28" s="112">
        <f>IF(ISNA(VLOOKUP($C28,'Calgary NorAm SS'!$A$17:$H$100,8,FALSE))=TRUE,0,VLOOKUP($C28,'Calgary NorAm SS'!$A$17:$H$100,8,FALSE))</f>
        <v>0</v>
      </c>
      <c r="T28" s="112">
        <f>IF(ISNA(VLOOKUP($C28,'Horseshoe Provincials SS'!$A$17:$H$100,8,FALSE))=TRUE,0,VLOOKUP($C28,'Horseshoe Provincials SS'!$A$17:$H$100,8,FALSE))</f>
        <v>448.8095238095238</v>
      </c>
      <c r="U28" s="112">
        <f>IF(ISNA(VLOOKUP($C28,'Calgary Nor Am HP Feb 10'!$A$17:$H$100,8,FALSE))=TRUE,0,VLOOKUP($C28,'Calgary Nor Am HP Feb 10'!$A$17:$H$100,8,FALSE))</f>
        <v>0</v>
      </c>
      <c r="V28" s="121">
        <f>IF(ISNA(VLOOKUP($C28,'Aspen Nor-Am SS'!$A$17:$H$100,8,FALSE))=TRUE,0,VLOOKUP($C28,'Aspen Nor-Am SS'!$A$17:$H$100,8,FALSE))</f>
        <v>0</v>
      </c>
      <c r="W28" s="121">
        <f>IF(ISNA(VLOOKUP($C28,'Aspen Nor-Am BA'!$A$17:$H$100,8,FALSE))=TRUE,0,VLOOKUP($C28,'Aspen Nor-Am BA'!$A$17:$H$100,8,FALSE))</f>
        <v>0</v>
      </c>
      <c r="X28" s="121">
        <f>IF(ISNA(VLOOKUP($C28,'Jr. Nats SS'!$A$17:$H$100,8,FALSE))=TRUE,0,VLOOKUP($C28,'Jr. Nats SS'!$A$17:$H$100,8,FALSE))</f>
        <v>0</v>
      </c>
      <c r="Y28" s="121">
        <f>IF(ISNA(VLOOKUP($C28,'Jr. Nats BA'!$A$17:$H$100,8,FALSE))=TRUE,0,VLOOKUP($C28,'Jr. Nats BA'!$A$17:$H$100,8,FALSE))</f>
        <v>0</v>
      </c>
      <c r="Z28" s="121">
        <f>IF(ISNA(VLOOKUP($C28,'Jr. Nats HP'!$A$17:$H$100,8,FALSE))=TRUE,0,VLOOKUP($C28,'Jr. Nats HP'!$A$17:$H$100,8,FALSE))</f>
        <v>0</v>
      </c>
      <c r="AA28" s="121">
        <f>IF(ISNA(VLOOKUP($C28,'Mammoth NorAM SS'!$A$17:$H$100,8,FALSE))=TRUE,0,VLOOKUP($C28,'Mammoth NorAM SS'!$A$17:$H$100,8,FALSE))</f>
        <v>0</v>
      </c>
      <c r="AB28" s="121">
        <f>IF(ISNA(VLOOKUP($C28,'Stoneham Canada Cup SS'!$A$17:$H$100,8,FALSE))=TRUE,0,VLOOKUP($C28,'Stoneham Canada Cup SS'!$A$17:$H$100,8,FALSE))</f>
        <v>0</v>
      </c>
      <c r="AC28" s="121">
        <f>IF(ISNA(VLOOKUP($C28,'Stoneham Canada Cup HP'!$A$17:$H$100,8,FALSE))=TRUE,0,VLOOKUP($C28,'Stoneham Canada Cup HP'!$A$17:$H$100,8,FALSE))</f>
        <v>0</v>
      </c>
      <c r="AD28" s="121">
        <f>IF(ISNA(VLOOKUP($C28,'Le Relais Nor Am'!$A$17:$H$100,8,FALSE))=TRUE,0,VLOOKUP($C28,'Le Relais Nor Am'!$A$17:$H$100,8,FALSE))</f>
        <v>0</v>
      </c>
      <c r="AE28" s="121">
        <f>IF(ISNA(VLOOKUP($C28,'Step Up Tour Le Relais PRO'!$A$17:$H$100,8,FALSE))=TRUE,0,VLOOKUP($C28,'Step Up Tour Le Relais PRO'!$A$17:$H$100,8,FALSE))</f>
        <v>0</v>
      </c>
    </row>
    <row r="29" spans="1:31" ht="15" customHeight="1">
      <c r="A29" s="100" t="s">
        <v>69</v>
      </c>
      <c r="B29" s="100" t="s">
        <v>88</v>
      </c>
      <c r="C29" s="109" t="s">
        <v>87</v>
      </c>
      <c r="D29" s="101"/>
      <c r="E29" s="100">
        <f t="shared" si="0"/>
        <v>24</v>
      </c>
      <c r="F29" s="19">
        <f t="shared" si="5"/>
        <v>24</v>
      </c>
      <c r="G29" s="20">
        <f t="shared" si="6"/>
        <v>454.76190476190482</v>
      </c>
      <c r="H29" s="20">
        <f t="shared" si="1"/>
        <v>412.85403050108931</v>
      </c>
      <c r="I29" s="20">
        <f t="shared" si="2"/>
        <v>403.66972477064223</v>
      </c>
      <c r="J29" s="19">
        <f t="shared" si="3"/>
        <v>1271.2856600336363</v>
      </c>
      <c r="K29" s="21"/>
      <c r="L29" s="111" t="str">
        <f>IF(ISNA(VLOOKUP($C29,'COT SS MT.SIAMA'!$A$17:$H$100,8,FALSE))=TRUE,"0",VLOOKUP($C29,'COT SS MT.SIAMA'!$A$17:$H$100,8,FALSE))</f>
        <v>0</v>
      </c>
      <c r="M29" s="22">
        <f>IF(ISNA(VLOOKUP($C29,'COT B.A MT SIAMA'!$A$17:$H$100,8,FALSE))=TRUE,0,VLOOKUP($C29,'COT B.A MT SIAMA'!$A$17:$H$100,8,FALSE))</f>
        <v>0</v>
      </c>
      <c r="N29" s="22">
        <f>IF(ISNA(VLOOKUP($C29,'Muskoka TT Jan 20'!$A$17:$H$100,8,FALSE))=TRUE,0,VLOOKUP($C29,'Muskoka TT Jan 20'!$A$17:$H$100,8,FALSE))</f>
        <v>412.85403050108931</v>
      </c>
      <c r="O29" s="112">
        <f>IF(ISNA(VLOOKUP($C29,'Muskoka TT Jan 21'!$A$17:$H$100,8,FALSE))=TRUE,0,VLOOKUP($C29,'Muskoka TT Jan 21'!$A$17:$H$100,8,FALSE))</f>
        <v>111.59737417943106</v>
      </c>
      <c r="P29" s="112">
        <f>IF(ISNA(VLOOKUP($C29,'Canada Cup Calgary SS'!$A$17:$H$100,8,FALSE))=TRUE,0,VLOOKUP($C29,'Canada Cup Calgary SS'!$A$17:$H$100,8,FALSE))</f>
        <v>0</v>
      </c>
      <c r="Q29" s="112">
        <f>IF(ISNA(VLOOKUP($C29,'Caledon Timber Tour'!$A$17:$H$100,8,FALSE))=TRUE,0,VLOOKUP($C29,'Caledon Timber Tour'!$A$17:$H$100,8,FALSE))</f>
        <v>403.66972477064223</v>
      </c>
      <c r="R29" s="112">
        <f>IF(ISNA(VLOOKUP($C29,'Calgary NorAm Halfpipe Feb 11'!$A$17:$H$100,8,FALSE))=TRUE,0,VLOOKUP($C29,'Calgary NorAm Halfpipe Feb 11'!$A$17:$H$100,8,FALSE))</f>
        <v>0</v>
      </c>
      <c r="S29" s="112">
        <f>IF(ISNA(VLOOKUP($C29,'Calgary NorAm SS'!$A$17:$H$100,8,FALSE))=TRUE,0,VLOOKUP($C29,'Calgary NorAm SS'!$A$17:$H$100,8,FALSE))</f>
        <v>0</v>
      </c>
      <c r="T29" s="112">
        <f>IF(ISNA(VLOOKUP($C29,'Horseshoe Provincials SS'!$A$17:$H$100,8,FALSE))=TRUE,0,VLOOKUP($C29,'Horseshoe Provincials SS'!$A$17:$H$100,8,FALSE))</f>
        <v>454.76190476190482</v>
      </c>
      <c r="U29" s="112">
        <f>IF(ISNA(VLOOKUP($C29,'Calgary Nor Am HP Feb 10'!$A$17:$H$100,8,FALSE))=TRUE,0,VLOOKUP($C29,'Calgary Nor Am HP Feb 10'!$A$17:$H$100,8,FALSE))</f>
        <v>0</v>
      </c>
      <c r="V29" s="121">
        <f>IF(ISNA(VLOOKUP($C29,'Aspen Nor-Am SS'!$A$17:$H$100,8,FALSE))=TRUE,0,VLOOKUP($C29,'Aspen Nor-Am SS'!$A$17:$H$100,8,FALSE))</f>
        <v>0</v>
      </c>
      <c r="W29" s="121">
        <f>IF(ISNA(VLOOKUP($C29,'Aspen Nor-Am BA'!$A$17:$H$100,8,FALSE))=TRUE,0,VLOOKUP($C29,'Aspen Nor-Am BA'!$A$17:$H$100,8,FALSE))</f>
        <v>0</v>
      </c>
      <c r="X29" s="121">
        <f>IF(ISNA(VLOOKUP($C29,'Jr. Nats SS'!$A$17:$H$100,8,FALSE))=TRUE,0,VLOOKUP($C29,'Jr. Nats SS'!$A$17:$H$100,8,FALSE))</f>
        <v>0</v>
      </c>
      <c r="Y29" s="121">
        <f>IF(ISNA(VLOOKUP($C29,'Jr. Nats BA'!$A$17:$H$100,8,FALSE))=TRUE,0,VLOOKUP($C29,'Jr. Nats BA'!$A$17:$H$100,8,FALSE))</f>
        <v>0</v>
      </c>
      <c r="Z29" s="121">
        <f>IF(ISNA(VLOOKUP($C29,'Jr. Nats HP'!$A$17:$H$100,8,FALSE))=TRUE,0,VLOOKUP($C29,'Jr. Nats HP'!$A$17:$H$100,8,FALSE))</f>
        <v>0</v>
      </c>
      <c r="AA29" s="121">
        <f>IF(ISNA(VLOOKUP($C29,'Mammoth NorAM SS'!$A$17:$H$100,8,FALSE))=TRUE,0,VLOOKUP($C29,'Mammoth NorAM SS'!$A$17:$H$100,8,FALSE))</f>
        <v>0</v>
      </c>
      <c r="AB29" s="121">
        <f>IF(ISNA(VLOOKUP($C29,'Stoneham Canada Cup SS'!$A$17:$H$100,8,FALSE))=TRUE,0,VLOOKUP($C29,'Stoneham Canada Cup SS'!$A$17:$H$100,8,FALSE))</f>
        <v>0</v>
      </c>
      <c r="AC29" s="121">
        <f>IF(ISNA(VLOOKUP($C29,'Stoneham Canada Cup HP'!$A$17:$H$100,8,FALSE))=TRUE,0,VLOOKUP($C29,'Stoneham Canada Cup HP'!$A$17:$H$100,8,FALSE))</f>
        <v>0</v>
      </c>
      <c r="AD29" s="121">
        <f>IF(ISNA(VLOOKUP($C29,'Le Relais Nor Am'!$A$17:$H$100,8,FALSE))=TRUE,0,VLOOKUP($C29,'Le Relais Nor Am'!$A$17:$H$100,8,FALSE))</f>
        <v>0</v>
      </c>
      <c r="AE29" s="121">
        <f>IF(ISNA(VLOOKUP($C29,'Step Up Tour Le Relais PRO'!$A$17:$H$100,8,FALSE))=TRUE,0,VLOOKUP($C29,'Step Up Tour Le Relais PRO'!$A$17:$H$100,8,FALSE))</f>
        <v>0</v>
      </c>
    </row>
    <row r="30" spans="1:31" ht="15" customHeight="1">
      <c r="A30" s="100" t="s">
        <v>69</v>
      </c>
      <c r="B30" s="100" t="s">
        <v>68</v>
      </c>
      <c r="C30" s="96" t="s">
        <v>94</v>
      </c>
      <c r="D30" s="101"/>
      <c r="E30" s="100">
        <f t="shared" si="0"/>
        <v>25</v>
      </c>
      <c r="F30" s="19">
        <f t="shared" si="5"/>
        <v>25</v>
      </c>
      <c r="G30" s="20">
        <f t="shared" si="6"/>
        <v>521.38297872340434</v>
      </c>
      <c r="H30" s="20">
        <f t="shared" si="1"/>
        <v>393.87308533916848</v>
      </c>
      <c r="I30" s="20">
        <f t="shared" si="2"/>
        <v>340.95860566448806</v>
      </c>
      <c r="J30" s="19">
        <f t="shared" si="3"/>
        <v>1256.2146697270609</v>
      </c>
      <c r="K30" s="21"/>
      <c r="L30" s="111" t="str">
        <f>IF(ISNA(VLOOKUP($C30,'COT SS MT.SIAMA'!$A$17:$H$100,8,FALSE))=TRUE,"0",VLOOKUP($C30,'COT SS MT.SIAMA'!$A$17:$H$100,8,FALSE))</f>
        <v>0</v>
      </c>
      <c r="M30" s="22">
        <f>IF(ISNA(VLOOKUP($C30,'COT B.A MT SIAMA'!$A$17:$H$100,8,FALSE))=TRUE,0,VLOOKUP($C30,'COT B.A MT SIAMA'!$A$17:$H$100,8,FALSE))</f>
        <v>0</v>
      </c>
      <c r="N30" s="22">
        <f>IF(ISNA(VLOOKUP($C30,'Muskoka TT Jan 20'!$A$17:$H$100,8,FALSE))=TRUE,0,VLOOKUP($C30,'Muskoka TT Jan 20'!$A$17:$H$100,8,FALSE))</f>
        <v>340.95860566448806</v>
      </c>
      <c r="O30" s="112">
        <f>IF(ISNA(VLOOKUP($C30,'Muskoka TT Jan 21'!$A$17:$H$100,8,FALSE))=TRUE,0,VLOOKUP($C30,'Muskoka TT Jan 21'!$A$17:$H$100,8,FALSE))</f>
        <v>393.87308533916848</v>
      </c>
      <c r="P30" s="112">
        <f>IF(ISNA(VLOOKUP($C30,'Canada Cup Calgary SS'!$A$17:$H$100,8,FALSE))=TRUE,0,VLOOKUP($C30,'Canada Cup Calgary SS'!$A$17:$H$100,8,FALSE))</f>
        <v>0</v>
      </c>
      <c r="Q30" s="112">
        <f>IF(ISNA(VLOOKUP($C30,'Caledon Timber Tour'!$A$17:$H$100,8,FALSE))=TRUE,0,VLOOKUP($C30,'Caledon Timber Tour'!$A$17:$H$100,8,FALSE))</f>
        <v>139.90825688073394</v>
      </c>
      <c r="R30" s="112">
        <f>IF(ISNA(VLOOKUP($C30,'Calgary NorAm Halfpipe Feb 11'!$A$17:$H$100,8,FALSE))=TRUE,0,VLOOKUP($C30,'Calgary NorAm Halfpipe Feb 11'!$A$17:$H$100,8,FALSE))</f>
        <v>0</v>
      </c>
      <c r="S30" s="112">
        <f>IF(ISNA(VLOOKUP($C30,'Calgary NorAm SS'!$A$17:$H$100,8,FALSE))=TRUE,0,VLOOKUP($C30,'Calgary NorAm SS'!$A$17:$H$100,8,FALSE))</f>
        <v>0</v>
      </c>
      <c r="T30" s="112">
        <f>IF(ISNA(VLOOKUP($C30,'Horseshoe Provincials SS'!$A$17:$H$100,8,FALSE))=TRUE,0,VLOOKUP($C30,'Horseshoe Provincials SS'!$A$17:$H$100,8,FALSE))</f>
        <v>327.38095238095235</v>
      </c>
      <c r="U30" s="112">
        <f>IF(ISNA(VLOOKUP($C30,'Calgary Nor Am HP Feb 10'!$A$17:$H$100,8,FALSE))=TRUE,0,VLOOKUP($C30,'Calgary Nor Am HP Feb 10'!$A$17:$H$100,8,FALSE))</f>
        <v>0</v>
      </c>
      <c r="V30" s="121">
        <f>IF(ISNA(VLOOKUP($C30,'Aspen Nor-Am SS'!$A$17:$H$100,8,FALSE))=TRUE,0,VLOOKUP($C30,'Aspen Nor-Am SS'!$A$17:$H$100,8,FALSE))</f>
        <v>0</v>
      </c>
      <c r="W30" s="121">
        <f>IF(ISNA(VLOOKUP($C30,'Aspen Nor-Am BA'!$A$17:$H$100,8,FALSE))=TRUE,0,VLOOKUP($C30,'Aspen Nor-Am BA'!$A$17:$H$100,8,FALSE))</f>
        <v>0</v>
      </c>
      <c r="X30" s="121">
        <f>IF(ISNA(VLOOKUP($C30,'Jr. Nats SS'!$A$17:$H$100,8,FALSE))=TRUE,0,VLOOKUP($C30,'Jr. Nats SS'!$A$17:$H$100,8,FALSE))</f>
        <v>208.97703549060546</v>
      </c>
      <c r="Y30" s="121">
        <f>IF(ISNA(VLOOKUP($C30,'Jr. Nats BA'!$A$17:$H$100,8,FALSE))=TRUE,0,VLOOKUP($C30,'Jr. Nats BA'!$A$17:$H$100,8,FALSE))</f>
        <v>521.38297872340434</v>
      </c>
      <c r="Z30" s="121">
        <f>IF(ISNA(VLOOKUP($C30,'Jr. Nats HP'!$A$17:$H$100,8,FALSE))=TRUE,0,VLOOKUP($C30,'Jr. Nats HP'!$A$17:$H$100,8,FALSE))</f>
        <v>314.97797356828193</v>
      </c>
      <c r="AA30" s="121">
        <f>IF(ISNA(VLOOKUP($C30,'Mammoth NorAM SS'!$A$17:$H$100,8,FALSE))=TRUE,0,VLOOKUP($C30,'Mammoth NorAM SS'!$A$17:$H$100,8,FALSE))</f>
        <v>0</v>
      </c>
      <c r="AB30" s="121">
        <f>IF(ISNA(VLOOKUP($C30,'Stoneham Canada Cup SS'!$A$17:$H$100,8,FALSE))=TRUE,0,VLOOKUP($C30,'Stoneham Canada Cup SS'!$A$17:$H$100,8,FALSE))</f>
        <v>0</v>
      </c>
      <c r="AC30" s="121">
        <f>IF(ISNA(VLOOKUP($C30,'Stoneham Canada Cup HP'!$A$17:$H$100,8,FALSE))=TRUE,0,VLOOKUP($C30,'Stoneham Canada Cup HP'!$A$17:$H$100,8,FALSE))</f>
        <v>0</v>
      </c>
      <c r="AD30" s="121">
        <f>IF(ISNA(VLOOKUP($C30,'Le Relais Nor Am'!$A$17:$H$100,8,FALSE))=TRUE,0,VLOOKUP($C30,'Le Relais Nor Am'!$A$17:$H$100,8,FALSE))</f>
        <v>0</v>
      </c>
      <c r="AE30" s="121">
        <f>IF(ISNA(VLOOKUP($C30,'Step Up Tour Le Relais PRO'!$A$17:$H$100,8,FALSE))=TRUE,0,VLOOKUP($C30,'Step Up Tour Le Relais PRO'!$A$17:$H$100,8,FALSE))</f>
        <v>0</v>
      </c>
    </row>
    <row r="31" spans="1:31" ht="15" customHeight="1">
      <c r="A31" s="100" t="s">
        <v>69</v>
      </c>
      <c r="B31" s="100" t="s">
        <v>71</v>
      </c>
      <c r="C31" s="96" t="s">
        <v>90</v>
      </c>
      <c r="D31" s="101"/>
      <c r="E31" s="100">
        <f t="shared" si="0"/>
        <v>26</v>
      </c>
      <c r="F31" s="19">
        <f t="shared" si="5"/>
        <v>26</v>
      </c>
      <c r="G31" s="20">
        <f t="shared" si="6"/>
        <v>426.19047619047615</v>
      </c>
      <c r="H31" s="20">
        <f t="shared" si="1"/>
        <v>417.94310722100658</v>
      </c>
      <c r="I31" s="20">
        <f t="shared" si="2"/>
        <v>391.05504587155963</v>
      </c>
      <c r="J31" s="19">
        <f t="shared" si="3"/>
        <v>1235.1886292830422</v>
      </c>
      <c r="K31" s="21"/>
      <c r="L31" s="111" t="str">
        <f>IF(ISNA(VLOOKUP($C31,'COT SS MT.SIAMA'!$A$17:$H$100,8,FALSE))=TRUE,"0",VLOOKUP($C31,'COT SS MT.SIAMA'!$A$17:$H$100,8,FALSE))</f>
        <v>0</v>
      </c>
      <c r="M31" s="22">
        <f>IF(ISNA(VLOOKUP($C31,'COT B.A MT SIAMA'!$A$17:$H$100,8,FALSE))=TRUE,0,VLOOKUP($C31,'COT B.A MT SIAMA'!$A$17:$H$100,8,FALSE))</f>
        <v>0</v>
      </c>
      <c r="N31" s="22">
        <f>IF(ISNA(VLOOKUP($C31,'Muskoka TT Jan 20'!$A$17:$H$100,8,FALSE))=TRUE,0,VLOOKUP($C31,'Muskoka TT Jan 20'!$A$17:$H$100,8,FALSE))</f>
        <v>387.79956427015253</v>
      </c>
      <c r="O31" s="112">
        <f>IF(ISNA(VLOOKUP($C31,'Muskoka TT Jan 21'!$A$17:$H$100,8,FALSE))=TRUE,0,VLOOKUP($C31,'Muskoka TT Jan 21'!$A$17:$H$100,8,FALSE))</f>
        <v>417.94310722100658</v>
      </c>
      <c r="P31" s="112">
        <f>IF(ISNA(VLOOKUP($C31,'Canada Cup Calgary SS'!$A$17:$H$100,8,FALSE))=TRUE,0,VLOOKUP($C31,'Canada Cup Calgary SS'!$A$17:$H$100,8,FALSE))</f>
        <v>0</v>
      </c>
      <c r="Q31" s="112">
        <f>IF(ISNA(VLOOKUP($C31,'Caledon Timber Tour'!$A$17:$H$100,8,FALSE))=TRUE,0,VLOOKUP($C31,'Caledon Timber Tour'!$A$17:$H$100,8,FALSE))</f>
        <v>391.05504587155963</v>
      </c>
      <c r="R31" s="112">
        <f>IF(ISNA(VLOOKUP($C31,'Calgary NorAm Halfpipe Feb 11'!$A$17:$H$100,8,FALSE))=TRUE,0,VLOOKUP($C31,'Calgary NorAm Halfpipe Feb 11'!$A$17:$H$100,8,FALSE))</f>
        <v>0</v>
      </c>
      <c r="S31" s="112">
        <f>IF(ISNA(VLOOKUP($C31,'Calgary NorAm SS'!$A$17:$H$100,8,FALSE))=TRUE,0,VLOOKUP($C31,'Calgary NorAm SS'!$A$17:$H$100,8,FALSE))</f>
        <v>0</v>
      </c>
      <c r="T31" s="112">
        <f>IF(ISNA(VLOOKUP($C31,'Horseshoe Provincials SS'!$A$17:$H$100,8,FALSE))=TRUE,0,VLOOKUP($C31,'Horseshoe Provincials SS'!$A$17:$H$100,8,FALSE))</f>
        <v>426.19047619047615</v>
      </c>
      <c r="U31" s="112">
        <f>IF(ISNA(VLOOKUP($C31,'Calgary Nor Am HP Feb 10'!$A$17:$H$100,8,FALSE))=TRUE,0,VLOOKUP($C31,'Calgary Nor Am HP Feb 10'!$A$17:$H$100,8,FALSE))</f>
        <v>0</v>
      </c>
      <c r="V31" s="121">
        <f>IF(ISNA(VLOOKUP($C31,'Aspen Nor-Am SS'!$A$17:$H$100,8,FALSE))=TRUE,0,VLOOKUP($C31,'Aspen Nor-Am SS'!$A$17:$H$100,8,FALSE))</f>
        <v>0</v>
      </c>
      <c r="W31" s="121">
        <f>IF(ISNA(VLOOKUP($C31,'Aspen Nor-Am BA'!$A$17:$H$100,8,FALSE))=TRUE,0,VLOOKUP($C31,'Aspen Nor-Am BA'!$A$17:$H$100,8,FALSE))</f>
        <v>0</v>
      </c>
      <c r="X31" s="121">
        <f>IF(ISNA(VLOOKUP($C31,'Jr. Nats SS'!$A$17:$H$100,8,FALSE))=TRUE,0,VLOOKUP($C31,'Jr. Nats SS'!$A$17:$H$100,8,FALSE))</f>
        <v>0</v>
      </c>
      <c r="Y31" s="121">
        <f>IF(ISNA(VLOOKUP($C31,'Jr. Nats BA'!$A$17:$H$100,8,FALSE))=TRUE,0,VLOOKUP($C31,'Jr. Nats BA'!$A$17:$H$100,8,FALSE))</f>
        <v>0</v>
      </c>
      <c r="Z31" s="121">
        <f>IF(ISNA(VLOOKUP($C31,'Jr. Nats HP'!$A$17:$H$100,8,FALSE))=TRUE,0,VLOOKUP($C31,'Jr. Nats HP'!$A$17:$H$100,8,FALSE))</f>
        <v>0</v>
      </c>
      <c r="AA31" s="121">
        <f>IF(ISNA(VLOOKUP($C31,'Mammoth NorAM SS'!$A$17:$H$100,8,FALSE))=TRUE,0,VLOOKUP($C31,'Mammoth NorAM SS'!$A$17:$H$100,8,FALSE))</f>
        <v>0</v>
      </c>
      <c r="AB31" s="121">
        <f>IF(ISNA(VLOOKUP($C31,'Stoneham Canada Cup SS'!$A$17:$H$100,8,FALSE))=TRUE,0,VLOOKUP($C31,'Stoneham Canada Cup SS'!$A$17:$H$100,8,FALSE))</f>
        <v>0</v>
      </c>
      <c r="AC31" s="121">
        <f>IF(ISNA(VLOOKUP($C31,'Stoneham Canada Cup HP'!$A$17:$H$100,8,FALSE))=TRUE,0,VLOOKUP($C31,'Stoneham Canada Cup HP'!$A$17:$H$100,8,FALSE))</f>
        <v>0</v>
      </c>
      <c r="AD31" s="121">
        <f>IF(ISNA(VLOOKUP($C31,'Le Relais Nor Am'!$A$17:$H$100,8,FALSE))=TRUE,0,VLOOKUP($C31,'Le Relais Nor Am'!$A$17:$H$100,8,FALSE))</f>
        <v>0</v>
      </c>
      <c r="AE31" s="121">
        <f>IF(ISNA(VLOOKUP($C31,'Step Up Tour Le Relais PRO'!$A$17:$H$100,8,FALSE))=TRUE,0,VLOOKUP($C31,'Step Up Tour Le Relais PRO'!$A$17:$H$100,8,FALSE))</f>
        <v>0</v>
      </c>
    </row>
    <row r="32" spans="1:31" ht="15" customHeight="1">
      <c r="A32" s="100" t="s">
        <v>69</v>
      </c>
      <c r="B32" s="100" t="s">
        <v>88</v>
      </c>
      <c r="C32" s="96" t="s">
        <v>89</v>
      </c>
      <c r="D32" s="101"/>
      <c r="E32" s="100">
        <f t="shared" si="0"/>
        <v>27</v>
      </c>
      <c r="F32" s="19">
        <f t="shared" si="5"/>
        <v>27</v>
      </c>
      <c r="G32" s="20">
        <f t="shared" si="6"/>
        <v>418.57798165137609</v>
      </c>
      <c r="H32" s="20">
        <f t="shared" si="1"/>
        <v>411.90476190476193</v>
      </c>
      <c r="I32" s="20">
        <f t="shared" si="2"/>
        <v>398.69281045751637</v>
      </c>
      <c r="J32" s="19">
        <f t="shared" si="3"/>
        <v>1229.1755540136544</v>
      </c>
      <c r="K32" s="21"/>
      <c r="L32" s="111" t="str">
        <f>IF(ISNA(VLOOKUP($C32,'COT SS MT.SIAMA'!$A$17:$H$100,8,FALSE))=TRUE,"0",VLOOKUP($C32,'COT SS MT.SIAMA'!$A$17:$H$100,8,FALSE))</f>
        <v>0</v>
      </c>
      <c r="M32" s="22">
        <f>IF(ISNA(VLOOKUP($C32,'COT B.A MT SIAMA'!$A$17:$H$100,8,FALSE))=TRUE,0,VLOOKUP($C32,'COT B.A MT SIAMA'!$A$17:$H$100,8,FALSE))</f>
        <v>0</v>
      </c>
      <c r="N32" s="22">
        <f>IF(ISNA(VLOOKUP($C32,'Muskoka TT Jan 20'!$A$17:$H$100,8,FALSE))=TRUE,0,VLOOKUP($C32,'Muskoka TT Jan 20'!$A$17:$H$100,8,FALSE))</f>
        <v>398.69281045751637</v>
      </c>
      <c r="O32" s="112">
        <f>IF(ISNA(VLOOKUP($C32,'Muskoka TT Jan 21'!$A$17:$H$100,8,FALSE))=TRUE,0,VLOOKUP($C32,'Muskoka TT Jan 21'!$A$17:$H$100,8,FALSE))</f>
        <v>396.06126914660831</v>
      </c>
      <c r="P32" s="112">
        <f>IF(ISNA(VLOOKUP($C32,'Canada Cup Calgary SS'!$A$17:$H$100,8,FALSE))=TRUE,0,VLOOKUP($C32,'Canada Cup Calgary SS'!$A$17:$H$100,8,FALSE))</f>
        <v>0</v>
      </c>
      <c r="Q32" s="112">
        <f>IF(ISNA(VLOOKUP($C32,'Caledon Timber Tour'!$A$17:$H$100,8,FALSE))=TRUE,0,VLOOKUP($C32,'Caledon Timber Tour'!$A$17:$H$100,8,FALSE))</f>
        <v>418.57798165137609</v>
      </c>
      <c r="R32" s="112">
        <f>IF(ISNA(VLOOKUP($C32,'Calgary NorAm Halfpipe Feb 11'!$A$17:$H$100,8,FALSE))=TRUE,0,VLOOKUP($C32,'Calgary NorAm Halfpipe Feb 11'!$A$17:$H$100,8,FALSE))</f>
        <v>0</v>
      </c>
      <c r="S32" s="112">
        <f>IF(ISNA(VLOOKUP($C32,'Calgary NorAm SS'!$A$17:$H$100,8,FALSE))=TRUE,0,VLOOKUP($C32,'Calgary NorAm SS'!$A$17:$H$100,8,FALSE))</f>
        <v>0</v>
      </c>
      <c r="T32" s="112">
        <f>IF(ISNA(VLOOKUP($C32,'Horseshoe Provincials SS'!$A$17:$H$100,8,FALSE))=TRUE,0,VLOOKUP($C32,'Horseshoe Provincials SS'!$A$17:$H$100,8,FALSE))</f>
        <v>411.90476190476193</v>
      </c>
      <c r="U32" s="112">
        <f>IF(ISNA(VLOOKUP($C32,'Calgary Nor Am HP Feb 10'!$A$17:$H$100,8,FALSE))=TRUE,0,VLOOKUP($C32,'Calgary Nor Am HP Feb 10'!$A$17:$H$100,8,FALSE))</f>
        <v>0</v>
      </c>
      <c r="V32" s="121">
        <f>IF(ISNA(VLOOKUP($C32,'Aspen Nor-Am SS'!$A$17:$H$100,8,FALSE))=TRUE,0,VLOOKUP($C32,'Aspen Nor-Am SS'!$A$17:$H$100,8,FALSE))</f>
        <v>0</v>
      </c>
      <c r="W32" s="121">
        <f>IF(ISNA(VLOOKUP($C32,'Aspen Nor-Am BA'!$A$17:$H$100,8,FALSE))=TRUE,0,VLOOKUP($C32,'Aspen Nor-Am BA'!$A$17:$H$100,8,FALSE))</f>
        <v>0</v>
      </c>
      <c r="X32" s="121">
        <f>IF(ISNA(VLOOKUP($C32,'Jr. Nats SS'!$A$17:$H$100,8,FALSE))=TRUE,0,VLOOKUP($C32,'Jr. Nats SS'!$A$17:$H$100,8,FALSE))</f>
        <v>0</v>
      </c>
      <c r="Y32" s="121">
        <f>IF(ISNA(VLOOKUP($C32,'Jr. Nats BA'!$A$17:$H$100,8,FALSE))=TRUE,0,VLOOKUP($C32,'Jr. Nats BA'!$A$17:$H$100,8,FALSE))</f>
        <v>0</v>
      </c>
      <c r="Z32" s="121">
        <f>IF(ISNA(VLOOKUP($C32,'Jr. Nats HP'!$A$17:$H$100,8,FALSE))=TRUE,0,VLOOKUP($C32,'Jr. Nats HP'!$A$17:$H$100,8,FALSE))</f>
        <v>0</v>
      </c>
      <c r="AA32" s="121">
        <f>IF(ISNA(VLOOKUP($C32,'Mammoth NorAM SS'!$A$17:$H$100,8,FALSE))=TRUE,0,VLOOKUP($C32,'Mammoth NorAM SS'!$A$17:$H$100,8,FALSE))</f>
        <v>0</v>
      </c>
      <c r="AB32" s="121">
        <f>IF(ISNA(VLOOKUP($C32,'Stoneham Canada Cup SS'!$A$17:$H$100,8,FALSE))=TRUE,0,VLOOKUP($C32,'Stoneham Canada Cup SS'!$A$17:$H$100,8,FALSE))</f>
        <v>0</v>
      </c>
      <c r="AC32" s="121">
        <f>IF(ISNA(VLOOKUP($C32,'Stoneham Canada Cup HP'!$A$17:$H$100,8,FALSE))=TRUE,0,VLOOKUP($C32,'Stoneham Canada Cup HP'!$A$17:$H$100,8,FALSE))</f>
        <v>0</v>
      </c>
      <c r="AD32" s="121">
        <f>IF(ISNA(VLOOKUP($C32,'Le Relais Nor Am'!$A$17:$H$100,8,FALSE))=TRUE,0,VLOOKUP($C32,'Le Relais Nor Am'!$A$17:$H$100,8,FALSE))</f>
        <v>0</v>
      </c>
      <c r="AE32" s="121">
        <f>IF(ISNA(VLOOKUP($C32,'Step Up Tour Le Relais PRO'!$A$17:$H$100,8,FALSE))=TRUE,0,VLOOKUP($C32,'Step Up Tour Le Relais PRO'!$A$17:$H$100,8,FALSE))</f>
        <v>0</v>
      </c>
    </row>
    <row r="33" spans="1:31" ht="15" customHeight="1">
      <c r="A33" s="100" t="s">
        <v>69</v>
      </c>
      <c r="B33" s="100" t="s">
        <v>72</v>
      </c>
      <c r="C33" s="96" t="s">
        <v>134</v>
      </c>
      <c r="D33" s="101"/>
      <c r="E33" s="100">
        <f t="shared" si="0"/>
        <v>28</v>
      </c>
      <c r="F33" s="19">
        <f t="shared" si="5"/>
        <v>28</v>
      </c>
      <c r="G33" s="20">
        <f t="shared" si="6"/>
        <v>410.28446389496713</v>
      </c>
      <c r="H33" s="20">
        <f t="shared" si="1"/>
        <v>382.14285714285717</v>
      </c>
      <c r="I33" s="20">
        <f t="shared" si="2"/>
        <v>373.63834422657948</v>
      </c>
      <c r="J33" s="19">
        <f t="shared" si="3"/>
        <v>1166.0656652644038</v>
      </c>
      <c r="K33" s="21"/>
      <c r="L33" s="111" t="str">
        <f>IF(ISNA(VLOOKUP($C33,'COT SS MT.SIAMA'!$A$17:$H$100,8,FALSE))=TRUE,"0",VLOOKUP($C33,'COT SS MT.SIAMA'!$A$17:$H$100,8,FALSE))</f>
        <v>0</v>
      </c>
      <c r="M33" s="22">
        <f>IF(ISNA(VLOOKUP($C33,'COT B.A MT SIAMA'!$A$17:$H$100,8,FALSE))=TRUE,0,VLOOKUP($C33,'COT B.A MT SIAMA'!$A$17:$H$100,8,FALSE))</f>
        <v>0</v>
      </c>
      <c r="N33" s="22">
        <f>IF(ISNA(VLOOKUP($C33,'Muskoka TT Jan 20'!$A$17:$H$100,8,FALSE))=TRUE,0,VLOOKUP($C33,'Muskoka TT Jan 20'!$A$17:$H$100,8,FALSE))</f>
        <v>373.63834422657948</v>
      </c>
      <c r="O33" s="112">
        <f>IF(ISNA(VLOOKUP($C33,'Muskoka TT Jan 21'!$A$17:$H$100,8,FALSE))=TRUE,0,VLOOKUP($C33,'Muskoka TT Jan 21'!$A$17:$H$100,8,FALSE))</f>
        <v>410.28446389496713</v>
      </c>
      <c r="P33" s="112">
        <f>IF(ISNA(VLOOKUP($C33,'Canada Cup Calgary SS'!$A$17:$H$100,8,FALSE))=TRUE,0,VLOOKUP($C33,'Canada Cup Calgary SS'!$A$17:$H$100,8,FALSE))</f>
        <v>0</v>
      </c>
      <c r="Q33" s="112">
        <f>IF(ISNA(VLOOKUP($C33,'Caledon Timber Tour'!$A$17:$H$100,8,FALSE))=TRUE,0,VLOOKUP($C33,'Caledon Timber Tour'!$A$17:$H$100,8,FALSE))</f>
        <v>232.79816513761466</v>
      </c>
      <c r="R33" s="112">
        <f>IF(ISNA(VLOOKUP($C33,'Calgary NorAm Halfpipe Feb 11'!$A$17:$H$100,8,FALSE))=TRUE,0,VLOOKUP($C33,'Calgary NorAm Halfpipe Feb 11'!$A$17:$H$100,8,FALSE))</f>
        <v>0</v>
      </c>
      <c r="S33" s="112">
        <f>IF(ISNA(VLOOKUP($C33,'Calgary NorAm SS'!$A$17:$H$100,8,FALSE))=TRUE,0,VLOOKUP($C33,'Calgary NorAm SS'!$A$17:$H$100,8,FALSE))</f>
        <v>0</v>
      </c>
      <c r="T33" s="112">
        <f>IF(ISNA(VLOOKUP($C33,'Horseshoe Provincials SS'!$A$17:$H$100,8,FALSE))=TRUE,0,VLOOKUP($C33,'Horseshoe Provincials SS'!$A$17:$H$100,8,FALSE))</f>
        <v>382.14285714285717</v>
      </c>
      <c r="U33" s="112">
        <f>IF(ISNA(VLOOKUP($C33,'Calgary Nor Am HP Feb 10'!$A$17:$H$100,8,FALSE))=TRUE,0,VLOOKUP($C33,'Calgary Nor Am HP Feb 10'!$A$17:$H$100,8,FALSE))</f>
        <v>0</v>
      </c>
      <c r="V33" s="121">
        <f>IF(ISNA(VLOOKUP($C33,'Aspen Nor-Am SS'!$A$17:$H$100,8,FALSE))=TRUE,0,VLOOKUP($C33,'Aspen Nor-Am SS'!$A$17:$H$100,8,FALSE))</f>
        <v>0</v>
      </c>
      <c r="W33" s="121">
        <f>IF(ISNA(VLOOKUP($C33,'Aspen Nor-Am BA'!$A$17:$H$100,8,FALSE))=TRUE,0,VLOOKUP($C33,'Aspen Nor-Am BA'!$A$17:$H$100,8,FALSE))</f>
        <v>0</v>
      </c>
      <c r="X33" s="121">
        <f>IF(ISNA(VLOOKUP($C33,'Jr. Nats SS'!$A$17:$H$100,8,FALSE))=TRUE,0,VLOOKUP($C33,'Jr. Nats SS'!$A$17:$H$100,8,FALSE))</f>
        <v>0</v>
      </c>
      <c r="Y33" s="121">
        <f>IF(ISNA(VLOOKUP($C33,'Jr. Nats BA'!$A$17:$H$100,8,FALSE))=TRUE,0,VLOOKUP($C33,'Jr. Nats BA'!$A$17:$H$100,8,FALSE))</f>
        <v>0</v>
      </c>
      <c r="Z33" s="121">
        <f>IF(ISNA(VLOOKUP($C33,'Jr. Nats HP'!$A$17:$H$100,8,FALSE))=TRUE,0,VLOOKUP($C33,'Jr. Nats HP'!$A$17:$H$100,8,FALSE))</f>
        <v>0</v>
      </c>
      <c r="AA33" s="121">
        <f>IF(ISNA(VLOOKUP($C33,'Mammoth NorAM SS'!$A$17:$H$100,8,FALSE))=TRUE,0,VLOOKUP($C33,'Mammoth NorAM SS'!$A$17:$H$100,8,FALSE))</f>
        <v>0</v>
      </c>
      <c r="AB33" s="121">
        <f>IF(ISNA(VLOOKUP($C33,'Stoneham Canada Cup SS'!$A$17:$H$100,8,FALSE))=TRUE,0,VLOOKUP($C33,'Stoneham Canada Cup SS'!$A$17:$H$100,8,FALSE))</f>
        <v>0</v>
      </c>
      <c r="AC33" s="121">
        <f>IF(ISNA(VLOOKUP($C33,'Stoneham Canada Cup HP'!$A$17:$H$100,8,FALSE))=TRUE,0,VLOOKUP($C33,'Stoneham Canada Cup HP'!$A$17:$H$100,8,FALSE))</f>
        <v>0</v>
      </c>
      <c r="AD33" s="121">
        <f>IF(ISNA(VLOOKUP($C33,'Le Relais Nor Am'!$A$17:$H$100,8,FALSE))=TRUE,0,VLOOKUP($C33,'Le Relais Nor Am'!$A$17:$H$100,8,FALSE))</f>
        <v>0</v>
      </c>
      <c r="AE33" s="121">
        <f>IF(ISNA(VLOOKUP($C33,'Step Up Tour Le Relais PRO'!$A$17:$H$100,8,FALSE))=TRUE,0,VLOOKUP($C33,'Step Up Tour Le Relais PRO'!$A$17:$H$100,8,FALSE))</f>
        <v>0</v>
      </c>
    </row>
    <row r="34" spans="1:31" ht="15" customHeight="1">
      <c r="A34" s="100" t="s">
        <v>92</v>
      </c>
      <c r="B34" s="100" t="s">
        <v>71</v>
      </c>
      <c r="C34" s="96" t="s">
        <v>91</v>
      </c>
      <c r="D34" s="101"/>
      <c r="E34" s="100">
        <f t="shared" si="0"/>
        <v>29</v>
      </c>
      <c r="F34" s="19">
        <f t="shared" si="5"/>
        <v>29</v>
      </c>
      <c r="G34" s="20">
        <f t="shared" si="6"/>
        <v>395.53191489361706</v>
      </c>
      <c r="H34" s="20">
        <f t="shared" si="1"/>
        <v>374.72766884531586</v>
      </c>
      <c r="I34" s="20">
        <f t="shared" si="2"/>
        <v>363.09523809523807</v>
      </c>
      <c r="J34" s="19">
        <f t="shared" si="3"/>
        <v>1133.3548218341709</v>
      </c>
      <c r="K34" s="21"/>
      <c r="L34" s="111" t="str">
        <f>IF(ISNA(VLOOKUP($C34,'COT SS MT.SIAMA'!$A$17:$H$100,8,FALSE))=TRUE,"0",VLOOKUP($C34,'COT SS MT.SIAMA'!$A$17:$H$100,8,FALSE))</f>
        <v>0</v>
      </c>
      <c r="M34" s="22">
        <f>IF(ISNA(VLOOKUP($C34,'COT B.A MT SIAMA'!$A$17:$H$100,8,FALSE))=TRUE,0,VLOOKUP($C34,'COT B.A MT SIAMA'!$A$17:$H$100,8,FALSE))</f>
        <v>0</v>
      </c>
      <c r="N34" s="22">
        <f>IF(ISNA(VLOOKUP($C34,'Muskoka TT Jan 20'!$A$17:$H$100,8,FALSE))=TRUE,0,VLOOKUP($C34,'Muskoka TT Jan 20'!$A$17:$H$100,8,FALSE))</f>
        <v>374.72766884531586</v>
      </c>
      <c r="O34" s="112">
        <f>IF(ISNA(VLOOKUP($C34,'Muskoka TT Jan 21'!$A$17:$H$100,8,FALSE))=TRUE,0,VLOOKUP($C34,'Muskoka TT Jan 21'!$A$17:$H$100,8,FALSE))</f>
        <v>320.56892778993432</v>
      </c>
      <c r="P34" s="112">
        <f>IF(ISNA(VLOOKUP($C34,'Canada Cup Calgary SS'!$A$17:$H$100,8,FALSE))=TRUE,0,VLOOKUP($C34,'Canada Cup Calgary SS'!$A$17:$H$100,8,FALSE))</f>
        <v>0</v>
      </c>
      <c r="Q34" s="112">
        <f>IF(ISNA(VLOOKUP($C34,'Caledon Timber Tour'!$A$17:$H$100,8,FALSE))=TRUE,0,VLOOKUP($C34,'Caledon Timber Tour'!$A$17:$H$100,8,FALSE))</f>
        <v>0</v>
      </c>
      <c r="R34" s="112">
        <f>IF(ISNA(VLOOKUP($C34,'Calgary NorAm Halfpipe Feb 11'!$A$17:$H$100,8,FALSE))=TRUE,0,VLOOKUP($C34,'Calgary NorAm Halfpipe Feb 11'!$A$17:$H$100,8,FALSE))</f>
        <v>0</v>
      </c>
      <c r="S34" s="112">
        <f>IF(ISNA(VLOOKUP($C34,'Calgary NorAm SS'!$A$17:$H$100,8,FALSE))=TRUE,0,VLOOKUP($C34,'Calgary NorAm SS'!$A$17:$H$100,8,FALSE))</f>
        <v>0</v>
      </c>
      <c r="T34" s="112">
        <f>IF(ISNA(VLOOKUP($C34,'Horseshoe Provincials SS'!$A$17:$H$100,8,FALSE))=TRUE,0,VLOOKUP($C34,'Horseshoe Provincials SS'!$A$17:$H$100,8,FALSE))</f>
        <v>363.09523809523807</v>
      </c>
      <c r="U34" s="112">
        <f>IF(ISNA(VLOOKUP($C34,'Calgary Nor Am HP Feb 10'!$A$17:$H$100,8,FALSE))=TRUE,0,VLOOKUP($C34,'Calgary Nor Am HP Feb 10'!$A$17:$H$100,8,FALSE))</f>
        <v>0</v>
      </c>
      <c r="V34" s="121">
        <f>IF(ISNA(VLOOKUP($C34,'Aspen Nor-Am SS'!$A$17:$H$100,8,FALSE))=TRUE,0,VLOOKUP($C34,'Aspen Nor-Am SS'!$A$17:$H$100,8,FALSE))</f>
        <v>0</v>
      </c>
      <c r="W34" s="121">
        <f>IF(ISNA(VLOOKUP($C34,'Aspen Nor-Am BA'!$A$17:$H$100,8,FALSE))=TRUE,0,VLOOKUP($C34,'Aspen Nor-Am BA'!$A$17:$H$100,8,FALSE))</f>
        <v>0</v>
      </c>
      <c r="X34" s="121">
        <f>IF(ISNA(VLOOKUP($C34,'Jr. Nats SS'!$A$17:$H$100,8,FALSE))=TRUE,0,VLOOKUP($C34,'Jr. Nats SS'!$A$17:$H$100,8,FALSE))</f>
        <v>328.39248434237993</v>
      </c>
      <c r="Y34" s="121">
        <f>IF(ISNA(VLOOKUP($C34,'Jr. Nats BA'!$A$17:$H$100,8,FALSE))=TRUE,0,VLOOKUP($C34,'Jr. Nats BA'!$A$17:$H$100,8,FALSE))</f>
        <v>395.53191489361706</v>
      </c>
      <c r="Z34" s="121">
        <f>IF(ISNA(VLOOKUP($C34,'Jr. Nats HP'!$A$17:$H$100,8,FALSE))=TRUE,0,VLOOKUP($C34,'Jr. Nats HP'!$A$17:$H$100,8,FALSE))</f>
        <v>0</v>
      </c>
      <c r="AA34" s="121">
        <f>IF(ISNA(VLOOKUP($C34,'Mammoth NorAM SS'!$A$17:$H$100,8,FALSE))=TRUE,0,VLOOKUP($C34,'Mammoth NorAM SS'!$A$17:$H$100,8,FALSE))</f>
        <v>0</v>
      </c>
      <c r="AB34" s="121">
        <f>IF(ISNA(VLOOKUP($C34,'Stoneham Canada Cup SS'!$A$17:$H$100,8,FALSE))=TRUE,0,VLOOKUP($C34,'Stoneham Canada Cup SS'!$A$17:$H$100,8,FALSE))</f>
        <v>0</v>
      </c>
      <c r="AC34" s="121">
        <f>IF(ISNA(VLOOKUP($C34,'Stoneham Canada Cup HP'!$A$17:$H$100,8,FALSE))=TRUE,0,VLOOKUP($C34,'Stoneham Canada Cup HP'!$A$17:$H$100,8,FALSE))</f>
        <v>0</v>
      </c>
      <c r="AD34" s="121">
        <f>IF(ISNA(VLOOKUP($C34,'Le Relais Nor Am'!$A$17:$H$100,8,FALSE))=TRUE,0,VLOOKUP($C34,'Le Relais Nor Am'!$A$17:$H$100,8,FALSE))</f>
        <v>0</v>
      </c>
      <c r="AE34" s="121">
        <f>IF(ISNA(VLOOKUP($C34,'Step Up Tour Le Relais PRO'!$A$17:$H$100,8,FALSE))=TRUE,0,VLOOKUP($C34,'Step Up Tour Le Relais PRO'!$A$17:$H$100,8,FALSE))</f>
        <v>0</v>
      </c>
    </row>
    <row r="35" spans="1:31" ht="15" customHeight="1">
      <c r="A35" s="100" t="s">
        <v>81</v>
      </c>
      <c r="B35" s="100" t="s">
        <v>72</v>
      </c>
      <c r="C35" s="96" t="s">
        <v>82</v>
      </c>
      <c r="D35" s="101"/>
      <c r="E35" s="100">
        <f t="shared" si="0"/>
        <v>30</v>
      </c>
      <c r="F35" s="19">
        <f t="shared" si="5"/>
        <v>30</v>
      </c>
      <c r="G35" s="20">
        <f t="shared" si="6"/>
        <v>469.4989106753813</v>
      </c>
      <c r="H35" s="20">
        <f t="shared" si="1"/>
        <v>367.85714285714283</v>
      </c>
      <c r="I35" s="20">
        <f t="shared" si="2"/>
        <v>287.44680851063828</v>
      </c>
      <c r="J35" s="19">
        <f t="shared" si="3"/>
        <v>1124.8028620431623</v>
      </c>
      <c r="K35" s="21"/>
      <c r="L35" s="111" t="str">
        <f>IF(ISNA(VLOOKUP($C35,'COT SS MT.SIAMA'!$A$17:$H$100,8,FALSE))=TRUE,"0",VLOOKUP($C35,'COT SS MT.SIAMA'!$A$17:$H$100,8,FALSE))</f>
        <v>0</v>
      </c>
      <c r="M35" s="22">
        <f>IF(ISNA(VLOOKUP($C35,'COT B.A MT SIAMA'!$A$17:$H$100,8,FALSE))=TRUE,0,VLOOKUP($C35,'COT B.A MT SIAMA'!$A$17:$H$100,8,FALSE))</f>
        <v>0</v>
      </c>
      <c r="N35" s="22">
        <f>IF(ISNA(VLOOKUP($C35,'Muskoka TT Jan 20'!$A$17:$H$100,8,FALSE))=TRUE,0,VLOOKUP($C35,'Muskoka TT Jan 20'!$A$17:$H$100,8,FALSE))</f>
        <v>469.4989106753813</v>
      </c>
      <c r="O35" s="112">
        <f>IF(ISNA(VLOOKUP($C35,'Muskoka TT Jan 21'!$A$17:$H$100,8,FALSE))=TRUE,0,VLOOKUP($C35,'Muskoka TT Jan 21'!$A$17:$H$100,8,FALSE))</f>
        <v>148.79649890590807</v>
      </c>
      <c r="P35" s="112">
        <f>IF(ISNA(VLOOKUP($C35,'Canada Cup Calgary SS'!$A$17:$H$100,8,FALSE))=TRUE,0,VLOOKUP($C35,'Canada Cup Calgary SS'!$A$17:$H$100,8,FALSE))</f>
        <v>0</v>
      </c>
      <c r="Q35" s="112">
        <f>IF(ISNA(VLOOKUP($C35,'Caledon Timber Tour'!$A$17:$H$100,8,FALSE))=TRUE,0,VLOOKUP($C35,'Caledon Timber Tour'!$A$17:$H$100,8,FALSE))</f>
        <v>0</v>
      </c>
      <c r="R35" s="112">
        <f>IF(ISNA(VLOOKUP($C35,'Calgary NorAm Halfpipe Feb 11'!$A$17:$H$100,8,FALSE))=TRUE,0,VLOOKUP($C35,'Calgary NorAm Halfpipe Feb 11'!$A$17:$H$100,8,FALSE))</f>
        <v>0</v>
      </c>
      <c r="S35" s="112">
        <f>IF(ISNA(VLOOKUP($C35,'Calgary NorAm SS'!$A$17:$H$100,8,FALSE))=TRUE,0,VLOOKUP($C35,'Calgary NorAm SS'!$A$17:$H$100,8,FALSE))</f>
        <v>0</v>
      </c>
      <c r="T35" s="112">
        <f>IF(ISNA(VLOOKUP($C35,'Horseshoe Provincials SS'!$A$17:$H$100,8,FALSE))=TRUE,0,VLOOKUP($C35,'Horseshoe Provincials SS'!$A$17:$H$100,8,FALSE))</f>
        <v>367.85714285714283</v>
      </c>
      <c r="U35" s="112">
        <f>IF(ISNA(VLOOKUP($C35,'Calgary Nor Am HP Feb 10'!$A$17:$H$100,8,FALSE))=TRUE,0,VLOOKUP($C35,'Calgary Nor Am HP Feb 10'!$A$17:$H$100,8,FALSE))</f>
        <v>0</v>
      </c>
      <c r="V35" s="121">
        <f>IF(ISNA(VLOOKUP($C35,'Aspen Nor-Am SS'!$A$17:$H$100,8,FALSE))=TRUE,0,VLOOKUP($C35,'Aspen Nor-Am SS'!$A$17:$H$100,8,FALSE))</f>
        <v>0</v>
      </c>
      <c r="W35" s="121">
        <f>IF(ISNA(VLOOKUP($C35,'Aspen Nor-Am BA'!$A$17:$H$100,8,FALSE))=TRUE,0,VLOOKUP($C35,'Aspen Nor-Am BA'!$A$17:$H$100,8,FALSE))</f>
        <v>0</v>
      </c>
      <c r="X35" s="121">
        <f>IF(ISNA(VLOOKUP($C35,'Jr. Nats SS'!$A$17:$H$100,8,FALSE))=TRUE,0,VLOOKUP($C35,'Jr. Nats SS'!$A$17:$H$100,8,FALSE))</f>
        <v>0</v>
      </c>
      <c r="Y35" s="121">
        <f>IF(ISNA(VLOOKUP($C35,'Jr. Nats BA'!$A$17:$H$100,8,FALSE))=TRUE,0,VLOOKUP($C35,'Jr. Nats BA'!$A$17:$H$100,8,FALSE))</f>
        <v>0</v>
      </c>
      <c r="Z35" s="121">
        <f>IF(ISNA(VLOOKUP($C35,'Jr. Nats HP'!$A$17:$H$100,8,FALSE))=TRUE,0,VLOOKUP($C35,'Jr. Nats HP'!$A$17:$H$100,8,FALSE))</f>
        <v>0</v>
      </c>
      <c r="AA35" s="121">
        <f>IF(ISNA(VLOOKUP($C35,'Mammoth NorAM SS'!$A$17:$H$100,8,FALSE))=TRUE,0,VLOOKUP($C35,'Mammoth NorAM SS'!$A$17:$H$100,8,FALSE))</f>
        <v>0</v>
      </c>
      <c r="AB35" s="121">
        <f>IF(ISNA(VLOOKUP($C35,'Stoneham Canada Cup SS'!$A$17:$H$100,8,FALSE))=TRUE,0,VLOOKUP($C35,'Stoneham Canada Cup SS'!$A$17:$H$100,8,FALSE))</f>
        <v>287.44680851063828</v>
      </c>
      <c r="AC35" s="121">
        <f>IF(ISNA(VLOOKUP($C35,'Stoneham Canada Cup HP'!$A$17:$H$100,8,FALSE))=TRUE,0,VLOOKUP($C35,'Stoneham Canada Cup HP'!$A$17:$H$100,8,FALSE))</f>
        <v>0</v>
      </c>
      <c r="AD35" s="121">
        <f>IF(ISNA(VLOOKUP($C35,'Le Relais Nor Am'!$A$17:$H$100,8,FALSE))=TRUE,0,VLOOKUP($C35,'Le Relais Nor Am'!$A$17:$H$100,8,FALSE))</f>
        <v>0</v>
      </c>
      <c r="AE35" s="121">
        <f>IF(ISNA(VLOOKUP($C35,'Step Up Tour Le Relais PRO'!$A$17:$H$100,8,FALSE))=TRUE,0,VLOOKUP($C35,'Step Up Tour Le Relais PRO'!$A$17:$H$100,8,FALSE))</f>
        <v>0</v>
      </c>
    </row>
    <row r="36" spans="1:31" ht="15" customHeight="1">
      <c r="A36" s="100" t="s">
        <v>81</v>
      </c>
      <c r="B36" s="100" t="s">
        <v>72</v>
      </c>
      <c r="C36" s="96" t="s">
        <v>97</v>
      </c>
      <c r="D36" s="101"/>
      <c r="E36" s="100">
        <f t="shared" si="0"/>
        <v>31</v>
      </c>
      <c r="F36" s="19">
        <f t="shared" si="5"/>
        <v>31</v>
      </c>
      <c r="G36" s="20">
        <f t="shared" si="6"/>
        <v>394.04761904761909</v>
      </c>
      <c r="H36" s="20">
        <f t="shared" si="1"/>
        <v>385.74468085106378</v>
      </c>
      <c r="I36" s="20">
        <f t="shared" si="2"/>
        <v>322.44008714596953</v>
      </c>
      <c r="J36" s="19">
        <f t="shared" si="3"/>
        <v>1102.2323870446523</v>
      </c>
      <c r="K36" s="21"/>
      <c r="L36" s="111" t="str">
        <f>IF(ISNA(VLOOKUP($C36,'COT SS MT.SIAMA'!$A$17:$H$100,8,FALSE))=TRUE,"0",VLOOKUP($C36,'COT SS MT.SIAMA'!$A$17:$H$100,8,FALSE))</f>
        <v>0</v>
      </c>
      <c r="M36" s="22">
        <f>IF(ISNA(VLOOKUP($C36,'COT B.A MT SIAMA'!$A$17:$H$100,8,FALSE))=TRUE,0,VLOOKUP($C36,'COT B.A MT SIAMA'!$A$17:$H$100,8,FALSE))</f>
        <v>0</v>
      </c>
      <c r="N36" s="22">
        <f>IF(ISNA(VLOOKUP($C36,'Muskoka TT Jan 20'!$A$17:$H$100,8,FALSE))=TRUE,0,VLOOKUP($C36,'Muskoka TT Jan 20'!$A$17:$H$100,8,FALSE))</f>
        <v>322.44008714596953</v>
      </c>
      <c r="O36" s="112">
        <f>IF(ISNA(VLOOKUP($C36,'Muskoka TT Jan 21'!$A$17:$H$100,8,FALSE))=TRUE,0,VLOOKUP($C36,'Muskoka TT Jan 21'!$A$17:$H$100,8,FALSE))</f>
        <v>284.46389496717723</v>
      </c>
      <c r="P36" s="112">
        <f>IF(ISNA(VLOOKUP($C36,'Canada Cup Calgary SS'!$A$17:$H$100,8,FALSE))=TRUE,0,VLOOKUP($C36,'Canada Cup Calgary SS'!$A$17:$H$100,8,FALSE))</f>
        <v>0</v>
      </c>
      <c r="Q36" s="112">
        <f>IF(ISNA(VLOOKUP($C36,'Caledon Timber Tour'!$A$17:$H$100,8,FALSE))=TRUE,0,VLOOKUP($C36,'Caledon Timber Tour'!$A$17:$H$100,8,FALSE))</f>
        <v>0</v>
      </c>
      <c r="R36" s="112">
        <f>IF(ISNA(VLOOKUP($C36,'Calgary NorAm Halfpipe Feb 11'!$A$17:$H$100,8,FALSE))=TRUE,0,VLOOKUP($C36,'Calgary NorAm Halfpipe Feb 11'!$A$17:$H$100,8,FALSE))</f>
        <v>0</v>
      </c>
      <c r="S36" s="112">
        <f>IF(ISNA(VLOOKUP($C36,'Calgary NorAm SS'!$A$17:$H$100,8,FALSE))=TRUE,0,VLOOKUP($C36,'Calgary NorAm SS'!$A$17:$H$100,8,FALSE))</f>
        <v>0</v>
      </c>
      <c r="T36" s="112">
        <f>IF(ISNA(VLOOKUP($C36,'Horseshoe Provincials SS'!$A$17:$H$100,8,FALSE))=TRUE,0,VLOOKUP($C36,'Horseshoe Provincials SS'!$A$17:$H$100,8,FALSE))</f>
        <v>394.04761904761909</v>
      </c>
      <c r="U36" s="112">
        <f>IF(ISNA(VLOOKUP($C36,'Calgary Nor Am HP Feb 10'!$A$17:$H$100,8,FALSE))=TRUE,0,VLOOKUP($C36,'Calgary Nor Am HP Feb 10'!$A$17:$H$100,8,FALSE))</f>
        <v>0</v>
      </c>
      <c r="V36" s="121">
        <f>IF(ISNA(VLOOKUP($C36,'Aspen Nor-Am SS'!$A$17:$H$100,8,FALSE))=TRUE,0,VLOOKUP($C36,'Aspen Nor-Am SS'!$A$17:$H$100,8,FALSE))</f>
        <v>0</v>
      </c>
      <c r="W36" s="121">
        <f>IF(ISNA(VLOOKUP($C36,'Aspen Nor-Am BA'!$A$17:$H$100,8,FALSE))=TRUE,0,VLOOKUP($C36,'Aspen Nor-Am BA'!$A$17:$H$100,8,FALSE))</f>
        <v>0</v>
      </c>
      <c r="X36" s="121">
        <f>IF(ISNA(VLOOKUP($C36,'Jr. Nats SS'!$A$17:$H$100,8,FALSE))=TRUE,0,VLOOKUP($C36,'Jr. Nats SS'!$A$17:$H$100,8,FALSE))</f>
        <v>0</v>
      </c>
      <c r="Y36" s="121">
        <f>IF(ISNA(VLOOKUP($C36,'Jr. Nats BA'!$A$17:$H$100,8,FALSE))=TRUE,0,VLOOKUP($C36,'Jr. Nats BA'!$A$17:$H$100,8,FALSE))</f>
        <v>0</v>
      </c>
      <c r="Z36" s="121">
        <f>IF(ISNA(VLOOKUP($C36,'Jr. Nats HP'!$A$17:$H$100,8,FALSE))=TRUE,0,VLOOKUP($C36,'Jr. Nats HP'!$A$17:$H$100,8,FALSE))</f>
        <v>0</v>
      </c>
      <c r="AA36" s="121">
        <f>IF(ISNA(VLOOKUP($C36,'Mammoth NorAM SS'!$A$17:$H$100,8,FALSE))=TRUE,0,VLOOKUP($C36,'Mammoth NorAM SS'!$A$17:$H$100,8,FALSE))</f>
        <v>0</v>
      </c>
      <c r="AB36" s="121">
        <f>IF(ISNA(VLOOKUP($C36,'Stoneham Canada Cup SS'!$A$17:$H$100,8,FALSE))=TRUE,0,VLOOKUP($C36,'Stoneham Canada Cup SS'!$A$17:$H$100,8,FALSE))</f>
        <v>385.74468085106378</v>
      </c>
      <c r="AC36" s="121">
        <f>IF(ISNA(VLOOKUP($C36,'Stoneham Canada Cup HP'!$A$17:$H$100,8,FALSE))=TRUE,0,VLOOKUP($C36,'Stoneham Canada Cup HP'!$A$17:$H$100,8,FALSE))</f>
        <v>0</v>
      </c>
      <c r="AD36" s="121">
        <f>IF(ISNA(VLOOKUP($C36,'Le Relais Nor Am'!$A$17:$H$100,8,FALSE))=TRUE,0,VLOOKUP($C36,'Le Relais Nor Am'!$A$17:$H$100,8,FALSE))</f>
        <v>0</v>
      </c>
      <c r="AE36" s="121">
        <f>IF(ISNA(VLOOKUP($C36,'Step Up Tour Le Relais PRO'!$A$17:$H$100,8,FALSE))=TRUE,0,VLOOKUP($C36,'Step Up Tour Le Relais PRO'!$A$17:$H$100,8,FALSE))</f>
        <v>0</v>
      </c>
    </row>
    <row r="37" spans="1:31" ht="15" customHeight="1">
      <c r="A37" s="100" t="s">
        <v>69</v>
      </c>
      <c r="B37" s="100" t="s">
        <v>88</v>
      </c>
      <c r="C37" s="96" t="s">
        <v>122</v>
      </c>
      <c r="D37" s="101"/>
      <c r="E37" s="100">
        <f t="shared" si="0"/>
        <v>32</v>
      </c>
      <c r="F37" s="19">
        <f t="shared" si="5"/>
        <v>32</v>
      </c>
      <c r="G37" s="20">
        <f t="shared" si="6"/>
        <v>343.54485776805251</v>
      </c>
      <c r="H37" s="20">
        <f t="shared" si="1"/>
        <v>330.95238095238096</v>
      </c>
      <c r="I37" s="20">
        <f t="shared" si="2"/>
        <v>326.83486238532112</v>
      </c>
      <c r="J37" s="19">
        <f t="shared" si="3"/>
        <v>1001.3321011057545</v>
      </c>
      <c r="K37" s="21"/>
      <c r="L37" s="111" t="str">
        <f>IF(ISNA(VLOOKUP($C37,'COT SS MT.SIAMA'!$A$17:$H$100,8,FALSE))=TRUE,"0",VLOOKUP($C37,'COT SS MT.SIAMA'!$A$17:$H$100,8,FALSE))</f>
        <v>0</v>
      </c>
      <c r="M37" s="22">
        <f>IF(ISNA(VLOOKUP($C37,'COT B.A MT SIAMA'!$A$17:$H$100,8,FALSE))=TRUE,0,VLOOKUP($C37,'COT B.A MT SIAMA'!$A$17:$H$100,8,FALSE))</f>
        <v>0</v>
      </c>
      <c r="N37" s="22">
        <f>IF(ISNA(VLOOKUP($C37,'Muskoka TT Jan 20'!$A$17:$H$100,8,FALSE))=TRUE,0,VLOOKUP($C37,'Muskoka TT Jan 20'!$A$17:$H$100,8,FALSE))</f>
        <v>183.00653594771242</v>
      </c>
      <c r="O37" s="112">
        <f>IF(ISNA(VLOOKUP($C37,'Muskoka TT Jan 21'!$A$17:$H$100,8,FALSE))=TRUE,0,VLOOKUP($C37,'Muskoka TT Jan 21'!$A$17:$H$100,8,FALSE))</f>
        <v>343.54485776805251</v>
      </c>
      <c r="P37" s="112">
        <f>IF(ISNA(VLOOKUP($C37,'Canada Cup Calgary SS'!$A$17:$H$100,8,FALSE))=TRUE,0,VLOOKUP($C37,'Canada Cup Calgary SS'!$A$17:$H$100,8,FALSE))</f>
        <v>0</v>
      </c>
      <c r="Q37" s="112">
        <f>IF(ISNA(VLOOKUP($C37,'Caledon Timber Tour'!$A$17:$H$100,8,FALSE))=TRUE,0,VLOOKUP($C37,'Caledon Timber Tour'!$A$17:$H$100,8,FALSE))</f>
        <v>326.83486238532112</v>
      </c>
      <c r="R37" s="112">
        <f>IF(ISNA(VLOOKUP($C37,'Calgary NorAm Halfpipe Feb 11'!$A$17:$H$100,8,FALSE))=TRUE,0,VLOOKUP($C37,'Calgary NorAm Halfpipe Feb 11'!$A$17:$H$100,8,FALSE))</f>
        <v>0</v>
      </c>
      <c r="S37" s="112">
        <f>IF(ISNA(VLOOKUP($C37,'Calgary NorAm SS'!$A$17:$H$100,8,FALSE))=TRUE,0,VLOOKUP($C37,'Calgary NorAm SS'!$A$17:$H$100,8,FALSE))</f>
        <v>0</v>
      </c>
      <c r="T37" s="112">
        <f>IF(ISNA(VLOOKUP($C37,'Horseshoe Provincials SS'!$A$17:$H$100,8,FALSE))=TRUE,0,VLOOKUP($C37,'Horseshoe Provincials SS'!$A$17:$H$100,8,FALSE))</f>
        <v>330.95238095238096</v>
      </c>
      <c r="U37" s="112">
        <f>IF(ISNA(VLOOKUP($C37,'Calgary Nor Am HP Feb 10'!$A$17:$H$100,8,FALSE))=TRUE,0,VLOOKUP($C37,'Calgary Nor Am HP Feb 10'!$A$17:$H$100,8,FALSE))</f>
        <v>0</v>
      </c>
      <c r="V37" s="121">
        <f>IF(ISNA(VLOOKUP($C37,'Aspen Nor-Am SS'!$A$17:$H$100,8,FALSE))=TRUE,0,VLOOKUP($C37,'Aspen Nor-Am SS'!$A$17:$H$100,8,FALSE))</f>
        <v>0</v>
      </c>
      <c r="W37" s="121">
        <f>IF(ISNA(VLOOKUP($C37,'Aspen Nor-Am BA'!$A$17:$H$100,8,FALSE))=TRUE,0,VLOOKUP($C37,'Aspen Nor-Am BA'!$A$17:$H$100,8,FALSE))</f>
        <v>0</v>
      </c>
      <c r="X37" s="121">
        <f>IF(ISNA(VLOOKUP($C37,'Jr. Nats SS'!$A$17:$H$100,8,FALSE))=TRUE,0,VLOOKUP($C37,'Jr. Nats SS'!$A$17:$H$100,8,FALSE))</f>
        <v>0</v>
      </c>
      <c r="Y37" s="121">
        <f>IF(ISNA(VLOOKUP($C37,'Jr. Nats BA'!$A$17:$H$100,8,FALSE))=TRUE,0,VLOOKUP($C37,'Jr. Nats BA'!$A$17:$H$100,8,FALSE))</f>
        <v>0</v>
      </c>
      <c r="Z37" s="121">
        <f>IF(ISNA(VLOOKUP($C37,'Jr. Nats HP'!$A$17:$H$100,8,FALSE))=TRUE,0,VLOOKUP($C37,'Jr. Nats HP'!$A$17:$H$100,8,FALSE))</f>
        <v>0</v>
      </c>
      <c r="AA37" s="121">
        <f>IF(ISNA(VLOOKUP($C37,'Mammoth NorAM SS'!$A$17:$H$100,8,FALSE))=TRUE,0,VLOOKUP($C37,'Mammoth NorAM SS'!$A$17:$H$100,8,FALSE))</f>
        <v>0</v>
      </c>
      <c r="AB37" s="121">
        <f>IF(ISNA(VLOOKUP($C37,'Stoneham Canada Cup SS'!$A$17:$H$100,8,FALSE))=TRUE,0,VLOOKUP($C37,'Stoneham Canada Cup SS'!$A$17:$H$100,8,FALSE))</f>
        <v>0</v>
      </c>
      <c r="AC37" s="121">
        <f>IF(ISNA(VLOOKUP($C37,'Stoneham Canada Cup HP'!$A$17:$H$100,8,FALSE))=TRUE,0,VLOOKUP($C37,'Stoneham Canada Cup HP'!$A$17:$H$100,8,FALSE))</f>
        <v>0</v>
      </c>
      <c r="AD37" s="121">
        <f>IF(ISNA(VLOOKUP($C37,'Le Relais Nor Am'!$A$17:$H$100,8,FALSE))=TRUE,0,VLOOKUP($C37,'Le Relais Nor Am'!$A$17:$H$100,8,FALSE))</f>
        <v>0</v>
      </c>
      <c r="AE37" s="121">
        <f>IF(ISNA(VLOOKUP($C37,'Step Up Tour Le Relais PRO'!$A$17:$H$100,8,FALSE))=TRUE,0,VLOOKUP($C37,'Step Up Tour Le Relais PRO'!$A$17:$H$100,8,FALSE))</f>
        <v>0</v>
      </c>
    </row>
    <row r="38" spans="1:31" ht="15" customHeight="1">
      <c r="A38" s="100" t="s">
        <v>101</v>
      </c>
      <c r="B38" s="100" t="s">
        <v>109</v>
      </c>
      <c r="C38" s="96" t="s">
        <v>108</v>
      </c>
      <c r="D38" s="101"/>
      <c r="E38" s="100">
        <f t="shared" ref="E38:E69" si="7">F38</f>
        <v>33</v>
      </c>
      <c r="F38" s="19">
        <f t="shared" si="5"/>
        <v>33</v>
      </c>
      <c r="G38" s="20">
        <f t="shared" si="6"/>
        <v>354.76190476190482</v>
      </c>
      <c r="H38" s="20">
        <f t="shared" ref="H38:H69" si="8">LARGE(($L38:$AE38),2)</f>
        <v>347.47706422018348</v>
      </c>
      <c r="I38" s="20">
        <f t="shared" ref="I38:I69" si="9">LARGE(($L38:$AE38),3)</f>
        <v>292.12253829321662</v>
      </c>
      <c r="J38" s="19">
        <f t="shared" ref="J38:J69" si="10">SUM(G38+H38+I38)</f>
        <v>994.36150727530492</v>
      </c>
      <c r="K38" s="21"/>
      <c r="L38" s="111" t="str">
        <f>IF(ISNA(VLOOKUP($C38,'COT SS MT.SIAMA'!$A$17:$H$100,8,FALSE))=TRUE,"0",VLOOKUP($C38,'COT SS MT.SIAMA'!$A$17:$H$100,8,FALSE))</f>
        <v>0</v>
      </c>
      <c r="M38" s="22">
        <f>IF(ISNA(VLOOKUP($C38,'COT B.A MT SIAMA'!$A$17:$H$100,8,FALSE))=TRUE,0,VLOOKUP($C38,'COT B.A MT SIAMA'!$A$17:$H$100,8,FALSE))</f>
        <v>0</v>
      </c>
      <c r="N38" s="22">
        <f>IF(ISNA(VLOOKUP($C38,'Muskoka TT Jan 20'!$A$17:$H$100,8,FALSE))=TRUE,0,VLOOKUP($C38,'Muskoka TT Jan 20'!$A$17:$H$100,8,FALSE))</f>
        <v>249.45533769063181</v>
      </c>
      <c r="O38" s="112">
        <f>IF(ISNA(VLOOKUP($C38,'Muskoka TT Jan 21'!$A$17:$H$100,8,FALSE))=TRUE,0,VLOOKUP($C38,'Muskoka TT Jan 21'!$A$17:$H$100,8,FALSE))</f>
        <v>292.12253829321662</v>
      </c>
      <c r="P38" s="112">
        <f>IF(ISNA(VLOOKUP($C38,'Canada Cup Calgary SS'!$A$17:$H$100,8,FALSE))=TRUE,0,VLOOKUP($C38,'Canada Cup Calgary SS'!$A$17:$H$100,8,FALSE))</f>
        <v>0</v>
      </c>
      <c r="Q38" s="112">
        <f>IF(ISNA(VLOOKUP($C38,'Caledon Timber Tour'!$A$17:$H$100,8,FALSE))=TRUE,0,VLOOKUP($C38,'Caledon Timber Tour'!$A$17:$H$100,8,FALSE))</f>
        <v>347.47706422018348</v>
      </c>
      <c r="R38" s="112">
        <f>IF(ISNA(VLOOKUP($C38,'Calgary NorAm Halfpipe Feb 11'!$A$17:$H$100,8,FALSE))=TRUE,0,VLOOKUP($C38,'Calgary NorAm Halfpipe Feb 11'!$A$17:$H$100,8,FALSE))</f>
        <v>0</v>
      </c>
      <c r="S38" s="112">
        <f>IF(ISNA(VLOOKUP($C38,'Calgary NorAm SS'!$A$17:$H$100,8,FALSE))=TRUE,0,VLOOKUP($C38,'Calgary NorAm SS'!$A$17:$H$100,8,FALSE))</f>
        <v>0</v>
      </c>
      <c r="T38" s="112">
        <f>IF(ISNA(VLOOKUP($C38,'Horseshoe Provincials SS'!$A$17:$H$100,8,FALSE))=TRUE,0,VLOOKUP($C38,'Horseshoe Provincials SS'!$A$17:$H$100,8,FALSE))</f>
        <v>354.76190476190482</v>
      </c>
      <c r="U38" s="112">
        <f>IF(ISNA(VLOOKUP($C38,'Calgary Nor Am HP Feb 10'!$A$17:$H$100,8,FALSE))=TRUE,0,VLOOKUP($C38,'Calgary Nor Am HP Feb 10'!$A$17:$H$100,8,FALSE))</f>
        <v>0</v>
      </c>
      <c r="V38" s="121">
        <f>IF(ISNA(VLOOKUP($C38,'Aspen Nor-Am SS'!$A$17:$H$100,8,FALSE))=TRUE,0,VLOOKUP($C38,'Aspen Nor-Am SS'!$A$17:$H$100,8,FALSE))</f>
        <v>0</v>
      </c>
      <c r="W38" s="121">
        <f>IF(ISNA(VLOOKUP($C38,'Aspen Nor-Am BA'!$A$17:$H$100,8,FALSE))=TRUE,0,VLOOKUP($C38,'Aspen Nor-Am BA'!$A$17:$H$100,8,FALSE))</f>
        <v>0</v>
      </c>
      <c r="X38" s="121">
        <f>IF(ISNA(VLOOKUP($C38,'Jr. Nats SS'!$A$17:$H$100,8,FALSE))=TRUE,0,VLOOKUP($C38,'Jr. Nats SS'!$A$17:$H$100,8,FALSE))</f>
        <v>0</v>
      </c>
      <c r="Y38" s="121">
        <f>IF(ISNA(VLOOKUP($C38,'Jr. Nats BA'!$A$17:$H$100,8,FALSE))=TRUE,0,VLOOKUP($C38,'Jr. Nats BA'!$A$17:$H$100,8,FALSE))</f>
        <v>0</v>
      </c>
      <c r="Z38" s="121">
        <f>IF(ISNA(VLOOKUP($C38,'Jr. Nats HP'!$A$17:$H$100,8,FALSE))=TRUE,0,VLOOKUP($C38,'Jr. Nats HP'!$A$17:$H$100,8,FALSE))</f>
        <v>0</v>
      </c>
      <c r="AA38" s="121">
        <f>IF(ISNA(VLOOKUP($C38,'Mammoth NorAM SS'!$A$17:$H$100,8,FALSE))=TRUE,0,VLOOKUP($C38,'Mammoth NorAM SS'!$A$17:$H$100,8,FALSE))</f>
        <v>0</v>
      </c>
      <c r="AB38" s="121">
        <f>IF(ISNA(VLOOKUP($C38,'Stoneham Canada Cup SS'!$A$17:$H$100,8,FALSE))=TRUE,0,VLOOKUP($C38,'Stoneham Canada Cup SS'!$A$17:$H$100,8,FALSE))</f>
        <v>0</v>
      </c>
      <c r="AC38" s="121">
        <f>IF(ISNA(VLOOKUP($C38,'Stoneham Canada Cup HP'!$A$17:$H$100,8,FALSE))=TRUE,0,VLOOKUP($C38,'Stoneham Canada Cup HP'!$A$17:$H$100,8,FALSE))</f>
        <v>0</v>
      </c>
      <c r="AD38" s="121">
        <f>IF(ISNA(VLOOKUP($C38,'Le Relais Nor Am'!$A$17:$H$100,8,FALSE))=TRUE,0,VLOOKUP($C38,'Le Relais Nor Am'!$A$17:$H$100,8,FALSE))</f>
        <v>0</v>
      </c>
      <c r="AE38" s="121">
        <f>IF(ISNA(VLOOKUP($C38,'Step Up Tour Le Relais PRO'!$A$17:$H$100,8,FALSE))=TRUE,0,VLOOKUP($C38,'Step Up Tour Le Relais PRO'!$A$17:$H$100,8,FALSE))</f>
        <v>0</v>
      </c>
    </row>
    <row r="39" spans="1:31" ht="15" customHeight="1">
      <c r="A39" s="100" t="s">
        <v>69</v>
      </c>
      <c r="B39" s="100" t="s">
        <v>88</v>
      </c>
      <c r="C39" s="96" t="s">
        <v>99</v>
      </c>
      <c r="D39" s="101"/>
      <c r="E39" s="100">
        <f t="shared" si="7"/>
        <v>34</v>
      </c>
      <c r="F39" s="19">
        <f t="shared" si="5"/>
        <v>34</v>
      </c>
      <c r="G39" s="20">
        <f t="shared" si="6"/>
        <v>334.86238532110093</v>
      </c>
      <c r="H39" s="20">
        <f t="shared" si="8"/>
        <v>331.50984682713346</v>
      </c>
      <c r="I39" s="20">
        <f t="shared" si="9"/>
        <v>314.81481481481484</v>
      </c>
      <c r="J39" s="19">
        <f t="shared" si="10"/>
        <v>981.18704696304917</v>
      </c>
      <c r="K39" s="21"/>
      <c r="L39" s="111" t="str">
        <f>IF(ISNA(VLOOKUP($C39,'COT SS MT.SIAMA'!$A$17:$H$100,8,FALSE))=TRUE,"0",VLOOKUP($C39,'COT SS MT.SIAMA'!$A$17:$H$100,8,FALSE))</f>
        <v>0</v>
      </c>
      <c r="M39" s="22">
        <f>IF(ISNA(VLOOKUP($C39,'COT B.A MT SIAMA'!$A$17:$H$100,8,FALSE))=TRUE,0,VLOOKUP($C39,'COT B.A MT SIAMA'!$A$17:$H$100,8,FALSE))</f>
        <v>0</v>
      </c>
      <c r="N39" s="22">
        <f>IF(ISNA(VLOOKUP($C39,'Muskoka TT Jan 20'!$A$17:$H$100,8,FALSE))=TRUE,0,VLOOKUP($C39,'Muskoka TT Jan 20'!$A$17:$H$100,8,FALSE))</f>
        <v>314.81481481481484</v>
      </c>
      <c r="O39" s="112">
        <f>IF(ISNA(VLOOKUP($C39,'Muskoka TT Jan 21'!$A$17:$H$100,8,FALSE))=TRUE,0,VLOOKUP($C39,'Muskoka TT Jan 21'!$A$17:$H$100,8,FALSE))</f>
        <v>331.50984682713346</v>
      </c>
      <c r="P39" s="112">
        <f>IF(ISNA(VLOOKUP($C39,'Canada Cup Calgary SS'!$A$17:$H$100,8,FALSE))=TRUE,0,VLOOKUP($C39,'Canada Cup Calgary SS'!$A$17:$H$100,8,FALSE))</f>
        <v>0</v>
      </c>
      <c r="Q39" s="112">
        <f>IF(ISNA(VLOOKUP($C39,'Caledon Timber Tour'!$A$17:$H$100,8,FALSE))=TRUE,0,VLOOKUP($C39,'Caledon Timber Tour'!$A$17:$H$100,8,FALSE))</f>
        <v>334.86238532110093</v>
      </c>
      <c r="R39" s="112">
        <f>IF(ISNA(VLOOKUP($C39,'Calgary NorAm Halfpipe Feb 11'!$A$17:$H$100,8,FALSE))=TRUE,0,VLOOKUP($C39,'Calgary NorAm Halfpipe Feb 11'!$A$17:$H$100,8,FALSE))</f>
        <v>0</v>
      </c>
      <c r="S39" s="112">
        <f>IF(ISNA(VLOOKUP($C39,'Calgary NorAm SS'!$A$17:$H$100,8,FALSE))=TRUE,0,VLOOKUP($C39,'Calgary NorAm SS'!$A$17:$H$100,8,FALSE))</f>
        <v>0</v>
      </c>
      <c r="T39" s="112">
        <f>IF(ISNA(VLOOKUP($C39,'Horseshoe Provincials SS'!$A$17:$H$100,8,FALSE))=TRUE,0,VLOOKUP($C39,'Horseshoe Provincials SS'!$A$17:$H$100,8,FALSE))</f>
        <v>279.76190476190476</v>
      </c>
      <c r="U39" s="112">
        <f>IF(ISNA(VLOOKUP($C39,'Calgary Nor Am HP Feb 10'!$A$17:$H$100,8,FALSE))=TRUE,0,VLOOKUP($C39,'Calgary Nor Am HP Feb 10'!$A$17:$H$100,8,FALSE))</f>
        <v>0</v>
      </c>
      <c r="V39" s="121">
        <f>IF(ISNA(VLOOKUP($C39,'Aspen Nor-Am SS'!$A$17:$H$100,8,FALSE))=TRUE,0,VLOOKUP($C39,'Aspen Nor-Am SS'!$A$17:$H$100,8,FALSE))</f>
        <v>0</v>
      </c>
      <c r="W39" s="121">
        <f>IF(ISNA(VLOOKUP($C39,'Aspen Nor-Am BA'!$A$17:$H$100,8,FALSE))=TRUE,0,VLOOKUP($C39,'Aspen Nor-Am BA'!$A$17:$H$100,8,FALSE))</f>
        <v>0</v>
      </c>
      <c r="X39" s="121">
        <f>IF(ISNA(VLOOKUP($C39,'Jr. Nats SS'!$A$17:$H$100,8,FALSE))=TRUE,0,VLOOKUP($C39,'Jr. Nats SS'!$A$17:$H$100,8,FALSE))</f>
        <v>0</v>
      </c>
      <c r="Y39" s="121">
        <f>IF(ISNA(VLOOKUP($C39,'Jr. Nats BA'!$A$17:$H$100,8,FALSE))=TRUE,0,VLOOKUP($C39,'Jr. Nats BA'!$A$17:$H$100,8,FALSE))</f>
        <v>0</v>
      </c>
      <c r="Z39" s="121">
        <f>IF(ISNA(VLOOKUP($C39,'Jr. Nats HP'!$A$17:$H$100,8,FALSE))=TRUE,0,VLOOKUP($C39,'Jr. Nats HP'!$A$17:$H$100,8,FALSE))</f>
        <v>0</v>
      </c>
      <c r="AA39" s="121">
        <f>IF(ISNA(VLOOKUP($C39,'Mammoth NorAM SS'!$A$17:$H$100,8,FALSE))=TRUE,0,VLOOKUP($C39,'Mammoth NorAM SS'!$A$17:$H$100,8,FALSE))</f>
        <v>0</v>
      </c>
      <c r="AB39" s="121">
        <f>IF(ISNA(VLOOKUP($C39,'Stoneham Canada Cup SS'!$A$17:$H$100,8,FALSE))=TRUE,0,VLOOKUP($C39,'Stoneham Canada Cup SS'!$A$17:$H$100,8,FALSE))</f>
        <v>0</v>
      </c>
      <c r="AC39" s="121">
        <f>IF(ISNA(VLOOKUP($C39,'Stoneham Canada Cup HP'!$A$17:$H$100,8,FALSE))=TRUE,0,VLOOKUP($C39,'Stoneham Canada Cup HP'!$A$17:$H$100,8,FALSE))</f>
        <v>0</v>
      </c>
      <c r="AD39" s="121">
        <f>IF(ISNA(VLOOKUP($C39,'Le Relais Nor Am'!$A$17:$H$100,8,FALSE))=TRUE,0,VLOOKUP($C39,'Le Relais Nor Am'!$A$17:$H$100,8,FALSE))</f>
        <v>0</v>
      </c>
      <c r="AE39" s="121">
        <f>IF(ISNA(VLOOKUP($C39,'Step Up Tour Le Relais PRO'!$A$17:$H$100,8,FALSE))=TRUE,0,VLOOKUP($C39,'Step Up Tour Le Relais PRO'!$A$17:$H$100,8,FALSE))</f>
        <v>0</v>
      </c>
    </row>
    <row r="40" spans="1:31" ht="15" customHeight="1">
      <c r="A40" s="100" t="s">
        <v>96</v>
      </c>
      <c r="B40" s="100" t="s">
        <v>71</v>
      </c>
      <c r="C40" s="96" t="s">
        <v>95</v>
      </c>
      <c r="D40" s="101"/>
      <c r="E40" s="100">
        <f t="shared" si="7"/>
        <v>35</v>
      </c>
      <c r="F40" s="19">
        <f t="shared" si="5"/>
        <v>35</v>
      </c>
      <c r="G40" s="20">
        <f t="shared" si="6"/>
        <v>353.39168490153168</v>
      </c>
      <c r="H40" s="20">
        <f t="shared" si="8"/>
        <v>325.70806100217862</v>
      </c>
      <c r="I40" s="20">
        <f t="shared" si="9"/>
        <v>294.4676409185804</v>
      </c>
      <c r="J40" s="19">
        <f t="shared" si="10"/>
        <v>973.5673868222907</v>
      </c>
      <c r="K40" s="21"/>
      <c r="L40" s="111" t="str">
        <f>IF(ISNA(VLOOKUP($C40,'COT SS MT.SIAMA'!$A$17:$H$100,8,FALSE))=TRUE,"0",VLOOKUP($C40,'COT SS MT.SIAMA'!$A$17:$H$100,8,FALSE))</f>
        <v>0</v>
      </c>
      <c r="M40" s="22">
        <f>IF(ISNA(VLOOKUP($C40,'COT B.A MT SIAMA'!$A$17:$H$100,8,FALSE))=TRUE,0,VLOOKUP($C40,'COT B.A MT SIAMA'!$A$17:$H$100,8,FALSE))</f>
        <v>0</v>
      </c>
      <c r="N40" s="22">
        <f>IF(ISNA(VLOOKUP($C40,'Muskoka TT Jan 20'!$A$17:$H$100,8,FALSE))=TRUE,0,VLOOKUP($C40,'Muskoka TT Jan 20'!$A$17:$H$100,8,FALSE))</f>
        <v>325.70806100217862</v>
      </c>
      <c r="O40" s="112">
        <f>IF(ISNA(VLOOKUP($C40,'Muskoka TT Jan 21'!$A$17:$H$100,8,FALSE))=TRUE,0,VLOOKUP($C40,'Muskoka TT Jan 21'!$A$17:$H$100,8,FALSE))</f>
        <v>353.39168490153168</v>
      </c>
      <c r="P40" s="112">
        <f>IF(ISNA(VLOOKUP($C40,'Canada Cup Calgary SS'!$A$17:$H$100,8,FALSE))=TRUE,0,VLOOKUP($C40,'Canada Cup Calgary SS'!$A$17:$H$100,8,FALSE))</f>
        <v>0</v>
      </c>
      <c r="Q40" s="112">
        <f>IF(ISNA(VLOOKUP($C40,'Caledon Timber Tour'!$A$17:$H$100,8,FALSE))=TRUE,0,VLOOKUP($C40,'Caledon Timber Tour'!$A$17:$H$100,8,FALSE))</f>
        <v>128.44036697247705</v>
      </c>
      <c r="R40" s="112">
        <f>IF(ISNA(VLOOKUP($C40,'Calgary NorAm Halfpipe Feb 11'!$A$17:$H$100,8,FALSE))=TRUE,0,VLOOKUP($C40,'Calgary NorAm Halfpipe Feb 11'!$A$17:$H$100,8,FALSE))</f>
        <v>0</v>
      </c>
      <c r="S40" s="112">
        <f>IF(ISNA(VLOOKUP($C40,'Calgary NorAm SS'!$A$17:$H$100,8,FALSE))=TRUE,0,VLOOKUP($C40,'Calgary NorAm SS'!$A$17:$H$100,8,FALSE))</f>
        <v>0</v>
      </c>
      <c r="T40" s="112">
        <f>IF(ISNA(VLOOKUP($C40,'Horseshoe Provincials SS'!$A$17:$H$100,8,FALSE))=TRUE,0,VLOOKUP($C40,'Horseshoe Provincials SS'!$A$17:$H$100,8,FALSE))</f>
        <v>133.33333333333334</v>
      </c>
      <c r="U40" s="112">
        <f>IF(ISNA(VLOOKUP($C40,'Calgary Nor Am HP Feb 10'!$A$17:$H$100,8,FALSE))=TRUE,0,VLOOKUP($C40,'Calgary Nor Am HP Feb 10'!$A$17:$H$100,8,FALSE))</f>
        <v>0</v>
      </c>
      <c r="V40" s="121">
        <f>IF(ISNA(VLOOKUP($C40,'Aspen Nor-Am SS'!$A$17:$H$100,8,FALSE))=TRUE,0,VLOOKUP($C40,'Aspen Nor-Am SS'!$A$17:$H$100,8,FALSE))</f>
        <v>0</v>
      </c>
      <c r="W40" s="121">
        <f>IF(ISNA(VLOOKUP($C40,'Aspen Nor-Am BA'!$A$17:$H$100,8,FALSE))=TRUE,0,VLOOKUP($C40,'Aspen Nor-Am BA'!$A$17:$H$100,8,FALSE))</f>
        <v>0</v>
      </c>
      <c r="X40" s="121">
        <f>IF(ISNA(VLOOKUP($C40,'Jr. Nats SS'!$A$17:$H$100,8,FALSE))=TRUE,0,VLOOKUP($C40,'Jr. Nats SS'!$A$17:$H$100,8,FALSE))</f>
        <v>294.4676409185804</v>
      </c>
      <c r="Y40" s="121">
        <f>IF(ISNA(VLOOKUP($C40,'Jr. Nats BA'!$A$17:$H$100,8,FALSE))=TRUE,0,VLOOKUP($C40,'Jr. Nats BA'!$A$17:$H$100,8,FALSE))</f>
        <v>0</v>
      </c>
      <c r="Z40" s="121">
        <f>IF(ISNA(VLOOKUP($C40,'Jr. Nats HP'!$A$17:$H$100,8,FALSE))=TRUE,0,VLOOKUP($C40,'Jr. Nats HP'!$A$17:$H$100,8,FALSE))</f>
        <v>0</v>
      </c>
      <c r="AA40" s="121">
        <f>IF(ISNA(VLOOKUP($C40,'Mammoth NorAM SS'!$A$17:$H$100,8,FALSE))=TRUE,0,VLOOKUP($C40,'Mammoth NorAM SS'!$A$17:$H$100,8,FALSE))</f>
        <v>0</v>
      </c>
      <c r="AB40" s="121">
        <f>IF(ISNA(VLOOKUP($C40,'Stoneham Canada Cup SS'!$A$17:$H$100,8,FALSE))=TRUE,0,VLOOKUP($C40,'Stoneham Canada Cup SS'!$A$17:$H$100,8,FALSE))</f>
        <v>0</v>
      </c>
      <c r="AC40" s="121">
        <f>IF(ISNA(VLOOKUP($C40,'Stoneham Canada Cup HP'!$A$17:$H$100,8,FALSE))=TRUE,0,VLOOKUP($C40,'Stoneham Canada Cup HP'!$A$17:$H$100,8,FALSE))</f>
        <v>0</v>
      </c>
      <c r="AD40" s="121">
        <f>IF(ISNA(VLOOKUP($C40,'Le Relais Nor Am'!$A$17:$H$100,8,FALSE))=TRUE,0,VLOOKUP($C40,'Le Relais Nor Am'!$A$17:$H$100,8,FALSE))</f>
        <v>0</v>
      </c>
      <c r="AE40" s="121">
        <f>IF(ISNA(VLOOKUP($C40,'Step Up Tour Le Relais PRO'!$A$17:$H$100,8,FALSE))=TRUE,0,VLOOKUP($C40,'Step Up Tour Le Relais PRO'!$A$17:$H$100,8,FALSE))</f>
        <v>0</v>
      </c>
    </row>
    <row r="41" spans="1:31" ht="15" customHeight="1">
      <c r="A41" s="100" t="s">
        <v>69</v>
      </c>
      <c r="B41" s="100" t="s">
        <v>68</v>
      </c>
      <c r="C41" s="96" t="s">
        <v>105</v>
      </c>
      <c r="D41" s="101"/>
      <c r="E41" s="100">
        <f t="shared" si="7"/>
        <v>36</v>
      </c>
      <c r="F41" s="19">
        <f t="shared" ref="F41:F72" si="11">RANK(J41,$J$6:$J$87,0)</f>
        <v>36</v>
      </c>
      <c r="G41" s="20">
        <f t="shared" ref="G41:G72" si="12">LARGE(($L41:$AE41),1)</f>
        <v>403.66972477064223</v>
      </c>
      <c r="H41" s="20">
        <f t="shared" si="8"/>
        <v>284.31372549019613</v>
      </c>
      <c r="I41" s="20">
        <f t="shared" si="9"/>
        <v>280.08752735229757</v>
      </c>
      <c r="J41" s="19">
        <f t="shared" si="10"/>
        <v>968.07097761313594</v>
      </c>
      <c r="K41" s="21"/>
      <c r="L41" s="111" t="str">
        <f>IF(ISNA(VLOOKUP($C41,'COT SS MT.SIAMA'!$A$17:$H$100,8,FALSE))=TRUE,"0",VLOOKUP($C41,'COT SS MT.SIAMA'!$A$17:$H$100,8,FALSE))</f>
        <v>0</v>
      </c>
      <c r="M41" s="22">
        <f>IF(ISNA(VLOOKUP($C41,'COT B.A MT SIAMA'!$A$17:$H$100,8,FALSE))=TRUE,0,VLOOKUP($C41,'COT B.A MT SIAMA'!$A$17:$H$100,8,FALSE))</f>
        <v>0</v>
      </c>
      <c r="N41" s="22">
        <f>IF(ISNA(VLOOKUP($C41,'Muskoka TT Jan 20'!$A$17:$H$100,8,FALSE))=TRUE,0,VLOOKUP($C41,'Muskoka TT Jan 20'!$A$17:$H$100,8,FALSE))</f>
        <v>284.31372549019613</v>
      </c>
      <c r="O41" s="112">
        <f>IF(ISNA(VLOOKUP($C41,'Muskoka TT Jan 21'!$A$17:$H$100,8,FALSE))=TRUE,0,VLOOKUP($C41,'Muskoka TT Jan 21'!$A$17:$H$100,8,FALSE))</f>
        <v>280.08752735229757</v>
      </c>
      <c r="P41" s="112">
        <f>IF(ISNA(VLOOKUP($C41,'Canada Cup Calgary SS'!$A$17:$H$100,8,FALSE))=TRUE,0,VLOOKUP($C41,'Canada Cup Calgary SS'!$A$17:$H$100,8,FALSE))</f>
        <v>0</v>
      </c>
      <c r="Q41" s="112">
        <f>IF(ISNA(VLOOKUP($C41,'Caledon Timber Tour'!$A$17:$H$100,8,FALSE))=TRUE,0,VLOOKUP($C41,'Caledon Timber Tour'!$A$17:$H$100,8,FALSE))</f>
        <v>403.66972477064223</v>
      </c>
      <c r="R41" s="112">
        <f>IF(ISNA(VLOOKUP($C41,'Calgary NorAm Halfpipe Feb 11'!$A$17:$H$100,8,FALSE))=TRUE,0,VLOOKUP($C41,'Calgary NorAm Halfpipe Feb 11'!$A$17:$H$100,8,FALSE))</f>
        <v>0</v>
      </c>
      <c r="S41" s="112">
        <f>IF(ISNA(VLOOKUP($C41,'Calgary NorAm SS'!$A$17:$H$100,8,FALSE))=TRUE,0,VLOOKUP($C41,'Calgary NorAm SS'!$A$17:$H$100,8,FALSE))</f>
        <v>0</v>
      </c>
      <c r="T41" s="112">
        <f>IF(ISNA(VLOOKUP($C41,'Horseshoe Provincials SS'!$A$17:$H$100,8,FALSE))=TRUE,0,VLOOKUP($C41,'Horseshoe Provincials SS'!$A$17:$H$100,8,FALSE))</f>
        <v>258.33333333333337</v>
      </c>
      <c r="U41" s="112">
        <f>IF(ISNA(VLOOKUP($C41,'Calgary Nor Am HP Feb 10'!$A$17:$H$100,8,FALSE))=TRUE,0,VLOOKUP($C41,'Calgary Nor Am HP Feb 10'!$A$17:$H$100,8,FALSE))</f>
        <v>0</v>
      </c>
      <c r="V41" s="121">
        <f>IF(ISNA(VLOOKUP($C41,'Aspen Nor-Am SS'!$A$17:$H$100,8,FALSE))=TRUE,0,VLOOKUP($C41,'Aspen Nor-Am SS'!$A$17:$H$100,8,FALSE))</f>
        <v>0</v>
      </c>
      <c r="W41" s="121">
        <f>IF(ISNA(VLOOKUP($C41,'Aspen Nor-Am BA'!$A$17:$H$100,8,FALSE))=TRUE,0,VLOOKUP($C41,'Aspen Nor-Am BA'!$A$17:$H$100,8,FALSE))</f>
        <v>0</v>
      </c>
      <c r="X41" s="121">
        <f>IF(ISNA(VLOOKUP($C41,'Jr. Nats SS'!$A$17:$H$100,8,FALSE))=TRUE,0,VLOOKUP($C41,'Jr. Nats SS'!$A$17:$H$100,8,FALSE))</f>
        <v>0</v>
      </c>
      <c r="Y41" s="121">
        <f>IF(ISNA(VLOOKUP($C41,'Jr. Nats BA'!$A$17:$H$100,8,FALSE))=TRUE,0,VLOOKUP($C41,'Jr. Nats BA'!$A$17:$H$100,8,FALSE))</f>
        <v>0</v>
      </c>
      <c r="Z41" s="121">
        <f>IF(ISNA(VLOOKUP($C41,'Jr. Nats HP'!$A$17:$H$100,8,FALSE))=TRUE,0,VLOOKUP($C41,'Jr. Nats HP'!$A$17:$H$100,8,FALSE))</f>
        <v>0</v>
      </c>
      <c r="AA41" s="121">
        <f>IF(ISNA(VLOOKUP($C41,'Mammoth NorAM SS'!$A$17:$H$100,8,FALSE))=TRUE,0,VLOOKUP($C41,'Mammoth NorAM SS'!$A$17:$H$100,8,FALSE))</f>
        <v>0</v>
      </c>
      <c r="AB41" s="121">
        <f>IF(ISNA(VLOOKUP($C41,'Stoneham Canada Cup SS'!$A$17:$H$100,8,FALSE))=TRUE,0,VLOOKUP($C41,'Stoneham Canada Cup SS'!$A$17:$H$100,8,FALSE))</f>
        <v>0</v>
      </c>
      <c r="AC41" s="121">
        <f>IF(ISNA(VLOOKUP($C41,'Stoneham Canada Cup HP'!$A$17:$H$100,8,FALSE))=TRUE,0,VLOOKUP($C41,'Stoneham Canada Cup HP'!$A$17:$H$100,8,FALSE))</f>
        <v>0</v>
      </c>
      <c r="AD41" s="121">
        <f>IF(ISNA(VLOOKUP($C41,'Le Relais Nor Am'!$A$17:$H$100,8,FALSE))=TRUE,0,VLOOKUP($C41,'Le Relais Nor Am'!$A$17:$H$100,8,FALSE))</f>
        <v>0</v>
      </c>
      <c r="AE41" s="121">
        <f>IF(ISNA(VLOOKUP($C41,'Step Up Tour Le Relais PRO'!$A$17:$H$100,8,FALSE))=TRUE,0,VLOOKUP($C41,'Step Up Tour Le Relais PRO'!$A$17:$H$100,8,FALSE))</f>
        <v>0</v>
      </c>
    </row>
    <row r="42" spans="1:31" ht="15" customHeight="1">
      <c r="A42" s="100" t="s">
        <v>101</v>
      </c>
      <c r="B42" s="100" t="s">
        <v>88</v>
      </c>
      <c r="C42" s="96" t="s">
        <v>106</v>
      </c>
      <c r="D42" s="101"/>
      <c r="E42" s="100">
        <f t="shared" si="7"/>
        <v>37</v>
      </c>
      <c r="F42" s="19">
        <f t="shared" si="11"/>
        <v>37</v>
      </c>
      <c r="G42" s="20">
        <f t="shared" si="12"/>
        <v>349.77064220183485</v>
      </c>
      <c r="H42" s="20">
        <f t="shared" si="8"/>
        <v>317.85714285714283</v>
      </c>
      <c r="I42" s="20">
        <f t="shared" si="9"/>
        <v>297.59299781181613</v>
      </c>
      <c r="J42" s="19">
        <f t="shared" si="10"/>
        <v>965.22078287079376</v>
      </c>
      <c r="K42" s="21"/>
      <c r="L42" s="111" t="str">
        <f>IF(ISNA(VLOOKUP($C42,'COT SS MT.SIAMA'!$A$17:$H$100,8,FALSE))=TRUE,"0",VLOOKUP($C42,'COT SS MT.SIAMA'!$A$17:$H$100,8,FALSE))</f>
        <v>0</v>
      </c>
      <c r="M42" s="22">
        <f>IF(ISNA(VLOOKUP($C42,'COT B.A MT SIAMA'!$A$17:$H$100,8,FALSE))=TRUE,0,VLOOKUP($C42,'COT B.A MT SIAMA'!$A$17:$H$100,8,FALSE))</f>
        <v>0</v>
      </c>
      <c r="N42" s="22">
        <f>IF(ISNA(VLOOKUP($C42,'Muskoka TT Jan 20'!$A$17:$H$100,8,FALSE))=TRUE,0,VLOOKUP($C42,'Muskoka TT Jan 20'!$A$17:$H$100,8,FALSE))</f>
        <v>255.99128540305011</v>
      </c>
      <c r="O42" s="112">
        <f>IF(ISNA(VLOOKUP($C42,'Muskoka TT Jan 21'!$A$17:$H$100,8,FALSE))=TRUE,0,VLOOKUP($C42,'Muskoka TT Jan 21'!$A$17:$H$100,8,FALSE))</f>
        <v>297.59299781181613</v>
      </c>
      <c r="P42" s="112">
        <f>IF(ISNA(VLOOKUP($C42,'Canada Cup Calgary SS'!$A$17:$H$100,8,FALSE))=TRUE,0,VLOOKUP($C42,'Canada Cup Calgary SS'!$A$17:$H$100,8,FALSE))</f>
        <v>0</v>
      </c>
      <c r="Q42" s="112">
        <f>IF(ISNA(VLOOKUP($C42,'Caledon Timber Tour'!$A$17:$H$100,8,FALSE))=TRUE,0,VLOOKUP($C42,'Caledon Timber Tour'!$A$17:$H$100,8,FALSE))</f>
        <v>349.77064220183485</v>
      </c>
      <c r="R42" s="112">
        <f>IF(ISNA(VLOOKUP($C42,'Calgary NorAm Halfpipe Feb 11'!$A$17:$H$100,8,FALSE))=TRUE,0,VLOOKUP($C42,'Calgary NorAm Halfpipe Feb 11'!$A$17:$H$100,8,FALSE))</f>
        <v>0</v>
      </c>
      <c r="S42" s="112">
        <f>IF(ISNA(VLOOKUP($C42,'Calgary NorAm SS'!$A$17:$H$100,8,FALSE))=TRUE,0,VLOOKUP($C42,'Calgary NorAm SS'!$A$17:$H$100,8,FALSE))</f>
        <v>0</v>
      </c>
      <c r="T42" s="112">
        <f>IF(ISNA(VLOOKUP($C42,'Horseshoe Provincials SS'!$A$17:$H$100,8,FALSE))=TRUE,0,VLOOKUP($C42,'Horseshoe Provincials SS'!$A$17:$H$100,8,FALSE))</f>
        <v>317.85714285714283</v>
      </c>
      <c r="U42" s="112">
        <f>IF(ISNA(VLOOKUP($C42,'Calgary Nor Am HP Feb 10'!$A$17:$H$100,8,FALSE))=TRUE,0,VLOOKUP($C42,'Calgary Nor Am HP Feb 10'!$A$17:$H$100,8,FALSE))</f>
        <v>0</v>
      </c>
      <c r="V42" s="121">
        <f>IF(ISNA(VLOOKUP($C42,'Aspen Nor-Am SS'!$A$17:$H$100,8,FALSE))=TRUE,0,VLOOKUP($C42,'Aspen Nor-Am SS'!$A$17:$H$100,8,FALSE))</f>
        <v>0</v>
      </c>
      <c r="W42" s="121">
        <f>IF(ISNA(VLOOKUP($C42,'Aspen Nor-Am BA'!$A$17:$H$100,8,FALSE))=TRUE,0,VLOOKUP($C42,'Aspen Nor-Am BA'!$A$17:$H$100,8,FALSE))</f>
        <v>0</v>
      </c>
      <c r="X42" s="121">
        <f>IF(ISNA(VLOOKUP($C42,'Jr. Nats SS'!$A$17:$H$100,8,FALSE))=TRUE,0,VLOOKUP($C42,'Jr. Nats SS'!$A$17:$H$100,8,FALSE))</f>
        <v>0</v>
      </c>
      <c r="Y42" s="121">
        <f>IF(ISNA(VLOOKUP($C42,'Jr. Nats BA'!$A$17:$H$100,8,FALSE))=TRUE,0,VLOOKUP($C42,'Jr. Nats BA'!$A$17:$H$100,8,FALSE))</f>
        <v>0</v>
      </c>
      <c r="Z42" s="121">
        <f>IF(ISNA(VLOOKUP($C42,'Jr. Nats HP'!$A$17:$H$100,8,FALSE))=TRUE,0,VLOOKUP($C42,'Jr. Nats HP'!$A$17:$H$100,8,FALSE))</f>
        <v>0</v>
      </c>
      <c r="AA42" s="121">
        <f>IF(ISNA(VLOOKUP($C42,'Mammoth NorAM SS'!$A$17:$H$100,8,FALSE))=TRUE,0,VLOOKUP($C42,'Mammoth NorAM SS'!$A$17:$H$100,8,FALSE))</f>
        <v>0</v>
      </c>
      <c r="AB42" s="121">
        <f>IF(ISNA(VLOOKUP($C42,'Stoneham Canada Cup SS'!$A$17:$H$100,8,FALSE))=TRUE,0,VLOOKUP($C42,'Stoneham Canada Cup SS'!$A$17:$H$100,8,FALSE))</f>
        <v>0</v>
      </c>
      <c r="AC42" s="121">
        <f>IF(ISNA(VLOOKUP($C42,'Stoneham Canada Cup HP'!$A$17:$H$100,8,FALSE))=TRUE,0,VLOOKUP($C42,'Stoneham Canada Cup HP'!$A$17:$H$100,8,FALSE))</f>
        <v>0</v>
      </c>
      <c r="AD42" s="121">
        <f>IF(ISNA(VLOOKUP($C42,'Le Relais Nor Am'!$A$17:$H$100,8,FALSE))=TRUE,0,VLOOKUP($C42,'Le Relais Nor Am'!$A$17:$H$100,8,FALSE))</f>
        <v>0</v>
      </c>
      <c r="AE42" s="121">
        <f>IF(ISNA(VLOOKUP($C42,'Step Up Tour Le Relais PRO'!$A$17:$H$100,8,FALSE))=TRUE,0,VLOOKUP($C42,'Step Up Tour Le Relais PRO'!$A$17:$H$100,8,FALSE))</f>
        <v>0</v>
      </c>
    </row>
    <row r="43" spans="1:31" ht="15" customHeight="1">
      <c r="A43" s="100" t="s">
        <v>69</v>
      </c>
      <c r="B43" s="100" t="s">
        <v>71</v>
      </c>
      <c r="C43" s="96" t="s">
        <v>102</v>
      </c>
      <c r="D43" s="101"/>
      <c r="E43" s="100">
        <f t="shared" si="7"/>
        <v>38</v>
      </c>
      <c r="F43" s="19">
        <f t="shared" si="11"/>
        <v>38</v>
      </c>
      <c r="G43" s="20">
        <f t="shared" si="12"/>
        <v>338.07439824945288</v>
      </c>
      <c r="H43" s="20">
        <f t="shared" si="8"/>
        <v>322.24770642201833</v>
      </c>
      <c r="I43" s="20">
        <f t="shared" si="9"/>
        <v>300.6535947712419</v>
      </c>
      <c r="J43" s="19">
        <f t="shared" si="10"/>
        <v>960.97569944271299</v>
      </c>
      <c r="K43" s="21"/>
      <c r="L43" s="111" t="str">
        <f>IF(ISNA(VLOOKUP($C43,'COT SS MT.SIAMA'!$A$17:$H$100,8,FALSE))=TRUE,"0",VLOOKUP($C43,'COT SS MT.SIAMA'!$A$17:$H$100,8,FALSE))</f>
        <v>0</v>
      </c>
      <c r="M43" s="22">
        <f>IF(ISNA(VLOOKUP($C43,'COT B.A MT SIAMA'!$A$17:$H$100,8,FALSE))=TRUE,0,VLOOKUP($C43,'COT B.A MT SIAMA'!$A$17:$H$100,8,FALSE))</f>
        <v>0</v>
      </c>
      <c r="N43" s="22">
        <f>IF(ISNA(VLOOKUP($C43,'Muskoka TT Jan 20'!$A$17:$H$100,8,FALSE))=TRUE,0,VLOOKUP($C43,'Muskoka TT Jan 20'!$A$17:$H$100,8,FALSE))</f>
        <v>300.6535947712419</v>
      </c>
      <c r="O43" s="112">
        <f>IF(ISNA(VLOOKUP($C43,'Muskoka TT Jan 21'!$A$17:$H$100,8,FALSE))=TRUE,0,VLOOKUP($C43,'Muskoka TT Jan 21'!$A$17:$H$100,8,FALSE))</f>
        <v>338.07439824945288</v>
      </c>
      <c r="P43" s="112">
        <f>IF(ISNA(VLOOKUP($C43,'Canada Cup Calgary SS'!$A$17:$H$100,8,FALSE))=TRUE,0,VLOOKUP($C43,'Canada Cup Calgary SS'!$A$17:$H$100,8,FALSE))</f>
        <v>0</v>
      </c>
      <c r="Q43" s="112">
        <f>IF(ISNA(VLOOKUP($C43,'Caledon Timber Tour'!$A$17:$H$100,8,FALSE))=TRUE,0,VLOOKUP($C43,'Caledon Timber Tour'!$A$17:$H$100,8,FALSE))</f>
        <v>322.24770642201833</v>
      </c>
      <c r="R43" s="112">
        <f>IF(ISNA(VLOOKUP($C43,'Calgary NorAm Halfpipe Feb 11'!$A$17:$H$100,8,FALSE))=TRUE,0,VLOOKUP($C43,'Calgary NorAm Halfpipe Feb 11'!$A$17:$H$100,8,FALSE))</f>
        <v>0</v>
      </c>
      <c r="S43" s="112">
        <f>IF(ISNA(VLOOKUP($C43,'Calgary NorAm SS'!$A$17:$H$100,8,FALSE))=TRUE,0,VLOOKUP($C43,'Calgary NorAm SS'!$A$17:$H$100,8,FALSE))</f>
        <v>0</v>
      </c>
      <c r="T43" s="112">
        <f>IF(ISNA(VLOOKUP($C43,'Horseshoe Provincials SS'!$A$17:$H$100,8,FALSE))=TRUE,0,VLOOKUP($C43,'Horseshoe Provincials SS'!$A$17:$H$100,8,FALSE))</f>
        <v>273.8095238095238</v>
      </c>
      <c r="U43" s="112">
        <f>IF(ISNA(VLOOKUP($C43,'Calgary Nor Am HP Feb 10'!$A$17:$H$100,8,FALSE))=TRUE,0,VLOOKUP($C43,'Calgary Nor Am HP Feb 10'!$A$17:$H$100,8,FALSE))</f>
        <v>0</v>
      </c>
      <c r="V43" s="121">
        <f>IF(ISNA(VLOOKUP($C43,'Aspen Nor-Am SS'!$A$17:$H$100,8,FALSE))=TRUE,0,VLOOKUP($C43,'Aspen Nor-Am SS'!$A$17:$H$100,8,FALSE))</f>
        <v>0</v>
      </c>
      <c r="W43" s="121">
        <f>IF(ISNA(VLOOKUP($C43,'Aspen Nor-Am BA'!$A$17:$H$100,8,FALSE))=TRUE,0,VLOOKUP($C43,'Aspen Nor-Am BA'!$A$17:$H$100,8,FALSE))</f>
        <v>0</v>
      </c>
      <c r="X43" s="121">
        <f>IF(ISNA(VLOOKUP($C43,'Jr. Nats SS'!$A$17:$H$100,8,FALSE))=TRUE,0,VLOOKUP($C43,'Jr. Nats SS'!$A$17:$H$100,8,FALSE))</f>
        <v>249.68684759916493</v>
      </c>
      <c r="Y43" s="121">
        <f>IF(ISNA(VLOOKUP($C43,'Jr. Nats BA'!$A$17:$H$100,8,FALSE))=TRUE,0,VLOOKUP($C43,'Jr. Nats BA'!$A$17:$H$100,8,FALSE))</f>
        <v>71.914893617021278</v>
      </c>
      <c r="Z43" s="121">
        <f>IF(ISNA(VLOOKUP($C43,'Jr. Nats HP'!$A$17:$H$100,8,FALSE))=TRUE,0,VLOOKUP($C43,'Jr. Nats HP'!$A$17:$H$100,8,FALSE))</f>
        <v>292.07048458149779</v>
      </c>
      <c r="AA43" s="121">
        <f>IF(ISNA(VLOOKUP($C43,'Mammoth NorAM SS'!$A$17:$H$100,8,FALSE))=TRUE,0,VLOOKUP($C43,'Mammoth NorAM SS'!$A$17:$H$100,8,FALSE))</f>
        <v>0</v>
      </c>
      <c r="AB43" s="121">
        <f>IF(ISNA(VLOOKUP($C43,'Stoneham Canada Cup SS'!$A$17:$H$100,8,FALSE))=TRUE,0,VLOOKUP($C43,'Stoneham Canada Cup SS'!$A$17:$H$100,8,FALSE))</f>
        <v>0</v>
      </c>
      <c r="AC43" s="121">
        <f>IF(ISNA(VLOOKUP($C43,'Stoneham Canada Cup HP'!$A$17:$H$100,8,FALSE))=TRUE,0,VLOOKUP($C43,'Stoneham Canada Cup HP'!$A$17:$H$100,8,FALSE))</f>
        <v>0</v>
      </c>
      <c r="AD43" s="121">
        <f>IF(ISNA(VLOOKUP($C43,'Le Relais Nor Am'!$A$17:$H$100,8,FALSE))=TRUE,0,VLOOKUP($C43,'Le Relais Nor Am'!$A$17:$H$100,8,FALSE))</f>
        <v>0</v>
      </c>
      <c r="AE43" s="121">
        <f>IF(ISNA(VLOOKUP($C43,'Step Up Tour Le Relais PRO'!$A$17:$H$100,8,FALSE))=TRUE,0,VLOOKUP($C43,'Step Up Tour Le Relais PRO'!$A$17:$H$100,8,FALSE))</f>
        <v>0</v>
      </c>
    </row>
    <row r="44" spans="1:31" ht="15" customHeight="1">
      <c r="A44" s="100" t="s">
        <v>101</v>
      </c>
      <c r="B44" s="100" t="s">
        <v>68</v>
      </c>
      <c r="C44" s="96" t="s">
        <v>107</v>
      </c>
      <c r="D44" s="101"/>
      <c r="E44" s="100">
        <f t="shared" si="7"/>
        <v>39</v>
      </c>
      <c r="F44" s="19">
        <f t="shared" si="11"/>
        <v>39</v>
      </c>
      <c r="G44" s="20">
        <f t="shared" si="12"/>
        <v>389.28571428571433</v>
      </c>
      <c r="H44" s="20">
        <f t="shared" si="8"/>
        <v>305.04587155963304</v>
      </c>
      <c r="I44" s="20">
        <f t="shared" si="9"/>
        <v>253.81263616557737</v>
      </c>
      <c r="J44" s="19">
        <f t="shared" si="10"/>
        <v>948.14422201092475</v>
      </c>
      <c r="K44" s="21"/>
      <c r="L44" s="111" t="str">
        <f>IF(ISNA(VLOOKUP($C44,'COT SS MT.SIAMA'!$A$17:$H$100,8,FALSE))=TRUE,"0",VLOOKUP($C44,'COT SS MT.SIAMA'!$A$17:$H$100,8,FALSE))</f>
        <v>0</v>
      </c>
      <c r="M44" s="22">
        <f>IF(ISNA(VLOOKUP($C44,'COT B.A MT SIAMA'!$A$17:$H$100,8,FALSE))=TRUE,0,VLOOKUP($C44,'COT B.A MT SIAMA'!$A$17:$H$100,8,FALSE))</f>
        <v>0</v>
      </c>
      <c r="N44" s="22">
        <f>IF(ISNA(VLOOKUP($C44,'Muskoka TT Jan 20'!$A$17:$H$100,8,FALSE))=TRUE,0,VLOOKUP($C44,'Muskoka TT Jan 20'!$A$17:$H$100,8,FALSE))</f>
        <v>253.81263616557737</v>
      </c>
      <c r="O44" s="112">
        <f>IF(ISNA(VLOOKUP($C44,'Muskoka TT Jan 21'!$A$17:$H$100,8,FALSE))=TRUE,0,VLOOKUP($C44,'Muskoka TT Jan 21'!$A$17:$H$100,8,FALSE))</f>
        <v>38.293216630196937</v>
      </c>
      <c r="P44" s="112">
        <f>IF(ISNA(VLOOKUP($C44,'Canada Cup Calgary SS'!$A$17:$H$100,8,FALSE))=TRUE,0,VLOOKUP($C44,'Canada Cup Calgary SS'!$A$17:$H$100,8,FALSE))</f>
        <v>0</v>
      </c>
      <c r="Q44" s="112">
        <f>IF(ISNA(VLOOKUP($C44,'Caledon Timber Tour'!$A$17:$H$100,8,FALSE))=TRUE,0,VLOOKUP($C44,'Caledon Timber Tour'!$A$17:$H$100,8,FALSE))</f>
        <v>305.04587155963304</v>
      </c>
      <c r="R44" s="112">
        <f>IF(ISNA(VLOOKUP($C44,'Calgary NorAm Halfpipe Feb 11'!$A$17:$H$100,8,FALSE))=TRUE,0,VLOOKUP($C44,'Calgary NorAm Halfpipe Feb 11'!$A$17:$H$100,8,FALSE))</f>
        <v>0</v>
      </c>
      <c r="S44" s="112">
        <f>IF(ISNA(VLOOKUP($C44,'Calgary NorAm SS'!$A$17:$H$100,8,FALSE))=TRUE,0,VLOOKUP($C44,'Calgary NorAm SS'!$A$17:$H$100,8,FALSE))</f>
        <v>0</v>
      </c>
      <c r="T44" s="112">
        <f>IF(ISNA(VLOOKUP($C44,'Horseshoe Provincials SS'!$A$17:$H$100,8,FALSE))=TRUE,0,VLOOKUP($C44,'Horseshoe Provincials SS'!$A$17:$H$100,8,FALSE))</f>
        <v>389.28571428571433</v>
      </c>
      <c r="U44" s="112">
        <f>IF(ISNA(VLOOKUP($C44,'Calgary Nor Am HP Feb 10'!$A$17:$H$100,8,FALSE))=TRUE,0,VLOOKUP($C44,'Calgary Nor Am HP Feb 10'!$A$17:$H$100,8,FALSE))</f>
        <v>0</v>
      </c>
      <c r="V44" s="121">
        <f>IF(ISNA(VLOOKUP($C44,'Aspen Nor-Am SS'!$A$17:$H$100,8,FALSE))=TRUE,0,VLOOKUP($C44,'Aspen Nor-Am SS'!$A$17:$H$100,8,FALSE))</f>
        <v>0</v>
      </c>
      <c r="W44" s="121">
        <f>IF(ISNA(VLOOKUP($C44,'Aspen Nor-Am BA'!$A$17:$H$100,8,FALSE))=TRUE,0,VLOOKUP($C44,'Aspen Nor-Am BA'!$A$17:$H$100,8,FALSE))</f>
        <v>0</v>
      </c>
      <c r="X44" s="121">
        <f>IF(ISNA(VLOOKUP($C44,'Jr. Nats SS'!$A$17:$H$100,8,FALSE))=TRUE,0,VLOOKUP($C44,'Jr. Nats SS'!$A$17:$H$100,8,FALSE))</f>
        <v>0</v>
      </c>
      <c r="Y44" s="121">
        <f>IF(ISNA(VLOOKUP($C44,'Jr. Nats BA'!$A$17:$H$100,8,FALSE))=TRUE,0,VLOOKUP($C44,'Jr. Nats BA'!$A$17:$H$100,8,FALSE))</f>
        <v>0</v>
      </c>
      <c r="Z44" s="121">
        <f>IF(ISNA(VLOOKUP($C44,'Jr. Nats HP'!$A$17:$H$100,8,FALSE))=TRUE,0,VLOOKUP($C44,'Jr. Nats HP'!$A$17:$H$100,8,FALSE))</f>
        <v>0</v>
      </c>
      <c r="AA44" s="121">
        <f>IF(ISNA(VLOOKUP($C44,'Mammoth NorAM SS'!$A$17:$H$100,8,FALSE))=TRUE,0,VLOOKUP($C44,'Mammoth NorAM SS'!$A$17:$H$100,8,FALSE))</f>
        <v>0</v>
      </c>
      <c r="AB44" s="121">
        <f>IF(ISNA(VLOOKUP($C44,'Stoneham Canada Cup SS'!$A$17:$H$100,8,FALSE))=TRUE,0,VLOOKUP($C44,'Stoneham Canada Cup SS'!$A$17:$H$100,8,FALSE))</f>
        <v>0</v>
      </c>
      <c r="AC44" s="121">
        <f>IF(ISNA(VLOOKUP($C44,'Stoneham Canada Cup HP'!$A$17:$H$100,8,FALSE))=TRUE,0,VLOOKUP($C44,'Stoneham Canada Cup HP'!$A$17:$H$100,8,FALSE))</f>
        <v>0</v>
      </c>
      <c r="AD44" s="121">
        <f>IF(ISNA(VLOOKUP($C44,'Le Relais Nor Am'!$A$17:$H$100,8,FALSE))=TRUE,0,VLOOKUP($C44,'Le Relais Nor Am'!$A$17:$H$100,8,FALSE))</f>
        <v>0</v>
      </c>
      <c r="AE44" s="121">
        <f>IF(ISNA(VLOOKUP($C44,'Step Up Tour Le Relais PRO'!$A$17:$H$100,8,FALSE))=TRUE,0,VLOOKUP($C44,'Step Up Tour Le Relais PRO'!$A$17:$H$100,8,FALSE))</f>
        <v>0</v>
      </c>
    </row>
    <row r="45" spans="1:31" ht="15" customHeight="1">
      <c r="A45" s="100" t="s">
        <v>101</v>
      </c>
      <c r="B45" s="100" t="s">
        <v>68</v>
      </c>
      <c r="C45" s="96" t="s">
        <v>104</v>
      </c>
      <c r="D45" s="101"/>
      <c r="E45" s="100">
        <f t="shared" si="7"/>
        <v>40</v>
      </c>
      <c r="F45" s="19">
        <f t="shared" si="11"/>
        <v>40</v>
      </c>
      <c r="G45" s="20">
        <f t="shared" si="12"/>
        <v>366.97247706422013</v>
      </c>
      <c r="H45" s="20">
        <f t="shared" si="8"/>
        <v>294.11764705882354</v>
      </c>
      <c r="I45" s="20">
        <f t="shared" si="9"/>
        <v>270.35010940919034</v>
      </c>
      <c r="J45" s="19">
        <f t="shared" si="10"/>
        <v>931.44023353223406</v>
      </c>
      <c r="K45" s="21"/>
      <c r="L45" s="111" t="str">
        <f>IF(ISNA(VLOOKUP($C45,'COT SS MT.SIAMA'!$A$17:$H$100,8,FALSE))=TRUE,"0",VLOOKUP($C45,'COT SS MT.SIAMA'!$A$17:$H$100,8,FALSE))</f>
        <v>0</v>
      </c>
      <c r="M45" s="22">
        <f>IF(ISNA(VLOOKUP($C45,'COT B.A MT SIAMA'!$A$17:$H$100,8,FALSE))=TRUE,0,VLOOKUP($C45,'COT B.A MT SIAMA'!$A$17:$H$100,8,FALSE))</f>
        <v>0</v>
      </c>
      <c r="N45" s="22">
        <f>IF(ISNA(VLOOKUP($C45,'Muskoka TT Jan 20'!$A$17:$H$100,8,FALSE))=TRUE,0,VLOOKUP($C45,'Muskoka TT Jan 20'!$A$17:$H$100,8,FALSE))</f>
        <v>294.11764705882354</v>
      </c>
      <c r="O45" s="112">
        <f>IF(ISNA(VLOOKUP($C45,'Muskoka TT Jan 21'!$A$17:$H$100,8,FALSE))=TRUE,0,VLOOKUP($C45,'Muskoka TT Jan 21'!$A$17:$H$100,8,FALSE))</f>
        <v>270.35010940919034</v>
      </c>
      <c r="P45" s="112">
        <f>IF(ISNA(VLOOKUP($C45,'Canada Cup Calgary SS'!$A$17:$H$100,8,FALSE))=TRUE,0,VLOOKUP($C45,'Canada Cup Calgary SS'!$A$17:$H$100,8,FALSE))</f>
        <v>0</v>
      </c>
      <c r="Q45" s="112">
        <f>IF(ISNA(VLOOKUP($C45,'Caledon Timber Tour'!$A$17:$H$100,8,FALSE))=TRUE,0,VLOOKUP($C45,'Caledon Timber Tour'!$A$17:$H$100,8,FALSE))</f>
        <v>366.97247706422013</v>
      </c>
      <c r="R45" s="112">
        <f>IF(ISNA(VLOOKUP($C45,'Calgary NorAm Halfpipe Feb 11'!$A$17:$H$100,8,FALSE))=TRUE,0,VLOOKUP($C45,'Calgary NorAm Halfpipe Feb 11'!$A$17:$H$100,8,FALSE))</f>
        <v>0</v>
      </c>
      <c r="S45" s="112">
        <f>IF(ISNA(VLOOKUP($C45,'Calgary NorAm SS'!$A$17:$H$100,8,FALSE))=TRUE,0,VLOOKUP($C45,'Calgary NorAm SS'!$A$17:$H$100,8,FALSE))</f>
        <v>0</v>
      </c>
      <c r="T45" s="112">
        <f>IF(ISNA(VLOOKUP($C45,'Horseshoe Provincials SS'!$A$17:$H$100,8,FALSE))=TRUE,0,VLOOKUP($C45,'Horseshoe Provincials SS'!$A$17:$H$100,8,FALSE))</f>
        <v>150</v>
      </c>
      <c r="U45" s="112">
        <f>IF(ISNA(VLOOKUP($C45,'Calgary Nor Am HP Feb 10'!$A$17:$H$100,8,FALSE))=TRUE,0,VLOOKUP($C45,'Calgary Nor Am HP Feb 10'!$A$17:$H$100,8,FALSE))</f>
        <v>0</v>
      </c>
      <c r="V45" s="121">
        <f>IF(ISNA(VLOOKUP($C45,'Aspen Nor-Am SS'!$A$17:$H$100,8,FALSE))=TRUE,0,VLOOKUP($C45,'Aspen Nor-Am SS'!$A$17:$H$100,8,FALSE))</f>
        <v>0</v>
      </c>
      <c r="W45" s="121">
        <f>IF(ISNA(VLOOKUP($C45,'Aspen Nor-Am BA'!$A$17:$H$100,8,FALSE))=TRUE,0,VLOOKUP($C45,'Aspen Nor-Am BA'!$A$17:$H$100,8,FALSE))</f>
        <v>0</v>
      </c>
      <c r="X45" s="121">
        <f>IF(ISNA(VLOOKUP($C45,'Jr. Nats SS'!$A$17:$H$100,8,FALSE))=TRUE,0,VLOOKUP($C45,'Jr. Nats SS'!$A$17:$H$100,8,FALSE))</f>
        <v>0</v>
      </c>
      <c r="Y45" s="121">
        <f>IF(ISNA(VLOOKUP($C45,'Jr. Nats BA'!$A$17:$H$100,8,FALSE))=TRUE,0,VLOOKUP($C45,'Jr. Nats BA'!$A$17:$H$100,8,FALSE))</f>
        <v>0</v>
      </c>
      <c r="Z45" s="121">
        <f>IF(ISNA(VLOOKUP($C45,'Jr. Nats HP'!$A$17:$H$100,8,FALSE))=TRUE,0,VLOOKUP($C45,'Jr. Nats HP'!$A$17:$H$100,8,FALSE))</f>
        <v>0</v>
      </c>
      <c r="AA45" s="121">
        <f>IF(ISNA(VLOOKUP($C45,'Mammoth NorAM SS'!$A$17:$H$100,8,FALSE))=TRUE,0,VLOOKUP($C45,'Mammoth NorAM SS'!$A$17:$H$100,8,FALSE))</f>
        <v>0</v>
      </c>
      <c r="AB45" s="121">
        <f>IF(ISNA(VLOOKUP($C45,'Stoneham Canada Cup SS'!$A$17:$H$100,8,FALSE))=TRUE,0,VLOOKUP($C45,'Stoneham Canada Cup SS'!$A$17:$H$100,8,FALSE))</f>
        <v>0</v>
      </c>
      <c r="AC45" s="121">
        <f>IF(ISNA(VLOOKUP($C45,'Stoneham Canada Cup HP'!$A$17:$H$100,8,FALSE))=TRUE,0,VLOOKUP($C45,'Stoneham Canada Cup HP'!$A$17:$H$100,8,FALSE))</f>
        <v>0</v>
      </c>
      <c r="AD45" s="121">
        <f>IF(ISNA(VLOOKUP($C45,'Le Relais Nor Am'!$A$17:$H$100,8,FALSE))=TRUE,0,VLOOKUP($C45,'Le Relais Nor Am'!$A$17:$H$100,8,FALSE))</f>
        <v>0</v>
      </c>
      <c r="AE45" s="121">
        <f>IF(ISNA(VLOOKUP($C45,'Step Up Tour Le Relais PRO'!$A$17:$H$100,8,FALSE))=TRUE,0,VLOOKUP($C45,'Step Up Tour Le Relais PRO'!$A$17:$H$100,8,FALSE))</f>
        <v>0</v>
      </c>
    </row>
    <row r="46" spans="1:31" ht="15" customHeight="1">
      <c r="A46" s="100" t="s">
        <v>101</v>
      </c>
      <c r="B46" s="100" t="s">
        <v>68</v>
      </c>
      <c r="C46" s="96" t="s">
        <v>110</v>
      </c>
      <c r="D46" s="101"/>
      <c r="E46" s="100">
        <f t="shared" si="7"/>
        <v>41</v>
      </c>
      <c r="F46" s="19">
        <f t="shared" si="11"/>
        <v>41</v>
      </c>
      <c r="G46" s="20">
        <f t="shared" si="12"/>
        <v>391.66666666666663</v>
      </c>
      <c r="H46" s="20">
        <f t="shared" si="8"/>
        <v>256.01750547045947</v>
      </c>
      <c r="I46" s="20">
        <f t="shared" si="9"/>
        <v>249.45533769063181</v>
      </c>
      <c r="J46" s="19">
        <f t="shared" si="10"/>
        <v>897.13950982775793</v>
      </c>
      <c r="K46" s="21"/>
      <c r="L46" s="111" t="str">
        <f>IF(ISNA(VLOOKUP($C46,'COT SS MT.SIAMA'!$A$17:$H$100,8,FALSE))=TRUE,"0",VLOOKUP($C46,'COT SS MT.SIAMA'!$A$17:$H$100,8,FALSE))</f>
        <v>0</v>
      </c>
      <c r="M46" s="22">
        <f>IF(ISNA(VLOOKUP($C46,'COT B.A MT SIAMA'!$A$17:$H$100,8,FALSE))=TRUE,0,VLOOKUP($C46,'COT B.A MT SIAMA'!$A$17:$H$100,8,FALSE))</f>
        <v>0</v>
      </c>
      <c r="N46" s="22">
        <f>IF(ISNA(VLOOKUP($C46,'Muskoka TT Jan 20'!$A$17:$H$100,8,FALSE))=TRUE,0,VLOOKUP($C46,'Muskoka TT Jan 20'!$A$17:$H$100,8,FALSE))</f>
        <v>249.45533769063181</v>
      </c>
      <c r="O46" s="112">
        <f>IF(ISNA(VLOOKUP($C46,'Muskoka TT Jan 21'!$A$17:$H$100,8,FALSE))=TRUE,0,VLOOKUP($C46,'Muskoka TT Jan 21'!$A$17:$H$100,8,FALSE))</f>
        <v>256.01750547045947</v>
      </c>
      <c r="P46" s="112">
        <f>IF(ISNA(VLOOKUP($C46,'Canada Cup Calgary SS'!$A$17:$H$100,8,FALSE))=TRUE,0,VLOOKUP($C46,'Canada Cup Calgary SS'!$A$17:$H$100,8,FALSE))</f>
        <v>0</v>
      </c>
      <c r="Q46" s="112">
        <f>IF(ISNA(VLOOKUP($C46,'Caledon Timber Tour'!$A$17:$H$100,8,FALSE))=TRUE,0,VLOOKUP($C46,'Caledon Timber Tour'!$A$17:$H$100,8,FALSE))</f>
        <v>0</v>
      </c>
      <c r="R46" s="112">
        <f>IF(ISNA(VLOOKUP($C46,'Calgary NorAm Halfpipe Feb 11'!$A$17:$H$100,8,FALSE))=TRUE,0,VLOOKUP($C46,'Calgary NorAm Halfpipe Feb 11'!$A$17:$H$100,8,FALSE))</f>
        <v>0</v>
      </c>
      <c r="S46" s="112">
        <f>IF(ISNA(VLOOKUP($C46,'Calgary NorAm SS'!$A$17:$H$100,8,FALSE))=TRUE,0,VLOOKUP($C46,'Calgary NorAm SS'!$A$17:$H$100,8,FALSE))</f>
        <v>0</v>
      </c>
      <c r="T46" s="112">
        <f>IF(ISNA(VLOOKUP($C46,'Horseshoe Provincials SS'!$A$17:$H$100,8,FALSE))=TRUE,0,VLOOKUP($C46,'Horseshoe Provincials SS'!$A$17:$H$100,8,FALSE))</f>
        <v>391.66666666666663</v>
      </c>
      <c r="U46" s="112">
        <f>IF(ISNA(VLOOKUP($C46,'Calgary Nor Am HP Feb 10'!$A$17:$H$100,8,FALSE))=TRUE,0,VLOOKUP($C46,'Calgary Nor Am HP Feb 10'!$A$17:$H$100,8,FALSE))</f>
        <v>0</v>
      </c>
      <c r="V46" s="121">
        <f>IF(ISNA(VLOOKUP($C46,'Aspen Nor-Am SS'!$A$17:$H$100,8,FALSE))=TRUE,0,VLOOKUP($C46,'Aspen Nor-Am SS'!$A$17:$H$100,8,FALSE))</f>
        <v>0</v>
      </c>
      <c r="W46" s="121">
        <f>IF(ISNA(VLOOKUP($C46,'Aspen Nor-Am BA'!$A$17:$H$100,8,FALSE))=TRUE,0,VLOOKUP($C46,'Aspen Nor-Am BA'!$A$17:$H$100,8,FALSE))</f>
        <v>0</v>
      </c>
      <c r="X46" s="121">
        <f>IF(ISNA(VLOOKUP($C46,'Jr. Nats SS'!$A$17:$H$100,8,FALSE))=TRUE,0,VLOOKUP($C46,'Jr. Nats SS'!$A$17:$H$100,8,FALSE))</f>
        <v>0</v>
      </c>
      <c r="Y46" s="121">
        <f>IF(ISNA(VLOOKUP($C46,'Jr. Nats BA'!$A$17:$H$100,8,FALSE))=TRUE,0,VLOOKUP($C46,'Jr. Nats BA'!$A$17:$H$100,8,FALSE))</f>
        <v>0</v>
      </c>
      <c r="Z46" s="121">
        <f>IF(ISNA(VLOOKUP($C46,'Jr. Nats HP'!$A$17:$H$100,8,FALSE))=TRUE,0,VLOOKUP($C46,'Jr. Nats HP'!$A$17:$H$100,8,FALSE))</f>
        <v>0</v>
      </c>
      <c r="AA46" s="121">
        <f>IF(ISNA(VLOOKUP($C46,'Mammoth NorAM SS'!$A$17:$H$100,8,FALSE))=TRUE,0,VLOOKUP($C46,'Mammoth NorAM SS'!$A$17:$H$100,8,FALSE))</f>
        <v>0</v>
      </c>
      <c r="AB46" s="121">
        <f>IF(ISNA(VLOOKUP($C46,'Stoneham Canada Cup SS'!$A$17:$H$100,8,FALSE))=TRUE,0,VLOOKUP($C46,'Stoneham Canada Cup SS'!$A$17:$H$100,8,FALSE))</f>
        <v>0</v>
      </c>
      <c r="AC46" s="121">
        <f>IF(ISNA(VLOOKUP($C46,'Stoneham Canada Cup HP'!$A$17:$H$100,8,FALSE))=TRUE,0,VLOOKUP($C46,'Stoneham Canada Cup HP'!$A$17:$H$100,8,FALSE))</f>
        <v>0</v>
      </c>
      <c r="AD46" s="121">
        <f>IF(ISNA(VLOOKUP($C46,'Le Relais Nor Am'!$A$17:$H$100,8,FALSE))=TRUE,0,VLOOKUP($C46,'Le Relais Nor Am'!$A$17:$H$100,8,FALSE))</f>
        <v>0</v>
      </c>
      <c r="AE46" s="121">
        <f>IF(ISNA(VLOOKUP($C46,'Step Up Tour Le Relais PRO'!$A$17:$H$100,8,FALSE))=TRUE,0,VLOOKUP($C46,'Step Up Tour Le Relais PRO'!$A$17:$H$100,8,FALSE))</f>
        <v>0</v>
      </c>
    </row>
    <row r="47" spans="1:31" ht="15" customHeight="1">
      <c r="A47" s="100" t="s">
        <v>101</v>
      </c>
      <c r="B47" s="100" t="s">
        <v>68</v>
      </c>
      <c r="C47" s="96" t="s">
        <v>113</v>
      </c>
      <c r="D47" s="101"/>
      <c r="E47" s="100">
        <f t="shared" si="7"/>
        <v>42</v>
      </c>
      <c r="F47" s="19">
        <f t="shared" si="11"/>
        <v>42</v>
      </c>
      <c r="G47" s="20">
        <f t="shared" si="12"/>
        <v>384.17431192660553</v>
      </c>
      <c r="H47" s="20">
        <f t="shared" si="8"/>
        <v>278.57142857142856</v>
      </c>
      <c r="I47" s="20">
        <f t="shared" si="9"/>
        <v>227.66884531590415</v>
      </c>
      <c r="J47" s="19">
        <f t="shared" si="10"/>
        <v>890.41458581393829</v>
      </c>
      <c r="K47" s="21"/>
      <c r="L47" s="111" t="str">
        <f>IF(ISNA(VLOOKUP($C47,'COT SS MT.SIAMA'!$A$17:$H$100,8,FALSE))=TRUE,"0",VLOOKUP($C47,'COT SS MT.SIAMA'!$A$17:$H$100,8,FALSE))</f>
        <v>0</v>
      </c>
      <c r="M47" s="22">
        <f>IF(ISNA(VLOOKUP($C47,'COT B.A MT SIAMA'!$A$17:$H$100,8,FALSE))=TRUE,0,VLOOKUP($C47,'COT B.A MT SIAMA'!$A$17:$H$100,8,FALSE))</f>
        <v>0</v>
      </c>
      <c r="N47" s="22">
        <f>IF(ISNA(VLOOKUP($C47,'Muskoka TT Jan 20'!$A$17:$H$100,8,FALSE))=TRUE,0,VLOOKUP($C47,'Muskoka TT Jan 20'!$A$17:$H$100,8,FALSE))</f>
        <v>227.66884531590415</v>
      </c>
      <c r="O47" s="112">
        <f>IF(ISNA(VLOOKUP($C47,'Muskoka TT Jan 21'!$A$17:$H$100,8,FALSE))=TRUE,0,VLOOKUP($C47,'Muskoka TT Jan 21'!$A$17:$H$100,8,FALSE))</f>
        <v>9.846827133479211</v>
      </c>
      <c r="P47" s="112">
        <f>IF(ISNA(VLOOKUP($C47,'Canada Cup Calgary SS'!$A$17:$H$100,8,FALSE))=TRUE,0,VLOOKUP($C47,'Canada Cup Calgary SS'!$A$17:$H$100,8,FALSE))</f>
        <v>0</v>
      </c>
      <c r="Q47" s="112">
        <f>IF(ISNA(VLOOKUP($C47,'Caledon Timber Tour'!$A$17:$H$100,8,FALSE))=TRUE,0,VLOOKUP($C47,'Caledon Timber Tour'!$A$17:$H$100,8,FALSE))</f>
        <v>384.17431192660553</v>
      </c>
      <c r="R47" s="112">
        <f>IF(ISNA(VLOOKUP($C47,'Calgary NorAm Halfpipe Feb 11'!$A$17:$H$100,8,FALSE))=TRUE,0,VLOOKUP($C47,'Calgary NorAm Halfpipe Feb 11'!$A$17:$H$100,8,FALSE))</f>
        <v>0</v>
      </c>
      <c r="S47" s="112">
        <f>IF(ISNA(VLOOKUP($C47,'Calgary NorAm SS'!$A$17:$H$100,8,FALSE))=TRUE,0,VLOOKUP($C47,'Calgary NorAm SS'!$A$17:$H$100,8,FALSE))</f>
        <v>0</v>
      </c>
      <c r="T47" s="112">
        <f>IF(ISNA(VLOOKUP($C47,'Horseshoe Provincials SS'!$A$17:$H$100,8,FALSE))=TRUE,0,VLOOKUP($C47,'Horseshoe Provincials SS'!$A$17:$H$100,8,FALSE))</f>
        <v>278.57142857142856</v>
      </c>
      <c r="U47" s="112">
        <f>IF(ISNA(VLOOKUP($C47,'Calgary Nor Am HP Feb 10'!$A$17:$H$100,8,FALSE))=TRUE,0,VLOOKUP($C47,'Calgary Nor Am HP Feb 10'!$A$17:$H$100,8,FALSE))</f>
        <v>0</v>
      </c>
      <c r="V47" s="121">
        <f>IF(ISNA(VLOOKUP($C47,'Aspen Nor-Am SS'!$A$17:$H$100,8,FALSE))=TRUE,0,VLOOKUP($C47,'Aspen Nor-Am SS'!$A$17:$H$100,8,FALSE))</f>
        <v>0</v>
      </c>
      <c r="W47" s="121">
        <f>IF(ISNA(VLOOKUP($C47,'Aspen Nor-Am BA'!$A$17:$H$100,8,FALSE))=TRUE,0,VLOOKUP($C47,'Aspen Nor-Am BA'!$A$17:$H$100,8,FALSE))</f>
        <v>0</v>
      </c>
      <c r="X47" s="121">
        <f>IF(ISNA(VLOOKUP($C47,'Jr. Nats SS'!$A$17:$H$100,8,FALSE))=TRUE,0,VLOOKUP($C47,'Jr. Nats SS'!$A$17:$H$100,8,FALSE))</f>
        <v>0</v>
      </c>
      <c r="Y47" s="121">
        <f>IF(ISNA(VLOOKUP($C47,'Jr. Nats BA'!$A$17:$H$100,8,FALSE))=TRUE,0,VLOOKUP($C47,'Jr. Nats BA'!$A$17:$H$100,8,FALSE))</f>
        <v>0</v>
      </c>
      <c r="Z47" s="121">
        <f>IF(ISNA(VLOOKUP($C47,'Jr. Nats HP'!$A$17:$H$100,8,FALSE))=TRUE,0,VLOOKUP($C47,'Jr. Nats HP'!$A$17:$H$100,8,FALSE))</f>
        <v>0</v>
      </c>
      <c r="AA47" s="121">
        <f>IF(ISNA(VLOOKUP($C47,'Mammoth NorAM SS'!$A$17:$H$100,8,FALSE))=TRUE,0,VLOOKUP($C47,'Mammoth NorAM SS'!$A$17:$H$100,8,FALSE))</f>
        <v>0</v>
      </c>
      <c r="AB47" s="121">
        <f>IF(ISNA(VLOOKUP($C47,'Stoneham Canada Cup SS'!$A$17:$H$100,8,FALSE))=TRUE,0,VLOOKUP($C47,'Stoneham Canada Cup SS'!$A$17:$H$100,8,FALSE))</f>
        <v>0</v>
      </c>
      <c r="AC47" s="121">
        <f>IF(ISNA(VLOOKUP($C47,'Stoneham Canada Cup HP'!$A$17:$H$100,8,FALSE))=TRUE,0,VLOOKUP($C47,'Stoneham Canada Cup HP'!$A$17:$H$100,8,FALSE))</f>
        <v>0</v>
      </c>
      <c r="AD47" s="121">
        <f>IF(ISNA(VLOOKUP($C47,'Le Relais Nor Am'!$A$17:$H$100,8,FALSE))=TRUE,0,VLOOKUP($C47,'Le Relais Nor Am'!$A$17:$H$100,8,FALSE))</f>
        <v>0</v>
      </c>
      <c r="AE47" s="121">
        <f>IF(ISNA(VLOOKUP($C47,'Step Up Tour Le Relais PRO'!$A$17:$H$100,8,FALSE))=TRUE,0,VLOOKUP($C47,'Step Up Tour Le Relais PRO'!$A$17:$H$100,8,FALSE))</f>
        <v>0</v>
      </c>
    </row>
    <row r="48" spans="1:31" ht="15" customHeight="1">
      <c r="A48" s="100" t="s">
        <v>121</v>
      </c>
      <c r="B48" s="100" t="s">
        <v>138</v>
      </c>
      <c r="C48" s="96" t="s">
        <v>148</v>
      </c>
      <c r="D48" s="101"/>
      <c r="E48" s="100">
        <f t="shared" si="7"/>
        <v>43</v>
      </c>
      <c r="F48" s="19">
        <f t="shared" si="11"/>
        <v>43</v>
      </c>
      <c r="G48" s="20">
        <f t="shared" si="12"/>
        <v>436.90476190476193</v>
      </c>
      <c r="H48" s="20">
        <f t="shared" si="8"/>
        <v>418.57798165137609</v>
      </c>
      <c r="I48" s="20">
        <f t="shared" si="9"/>
        <v>0</v>
      </c>
      <c r="J48" s="19">
        <f t="shared" si="10"/>
        <v>855.48274355613808</v>
      </c>
      <c r="K48" s="21"/>
      <c r="L48" s="111" t="str">
        <f>IF(ISNA(VLOOKUP($C48,'COT SS MT.SIAMA'!$A$17:$H$100,8,FALSE))=TRUE,"0",VLOOKUP($C48,'COT SS MT.SIAMA'!$A$17:$H$100,8,FALSE))</f>
        <v>0</v>
      </c>
      <c r="M48" s="22">
        <f>IF(ISNA(VLOOKUP($C48,'COT B.A MT SIAMA'!$A$17:$H$100,8,FALSE))=TRUE,0,VLOOKUP($C48,'COT B.A MT SIAMA'!$A$17:$H$100,8,FALSE))</f>
        <v>0</v>
      </c>
      <c r="N48" s="22">
        <f>IF(ISNA(VLOOKUP($C48,'Muskoka TT Jan 20'!$A$17:$H$100,8,FALSE))=TRUE,0,VLOOKUP($C48,'Muskoka TT Jan 20'!$A$17:$H$100,8,FALSE))</f>
        <v>0</v>
      </c>
      <c r="O48" s="112">
        <f>IF(ISNA(VLOOKUP($C48,'Muskoka TT Jan 21'!$A$17:$H$100,8,FALSE))=TRUE,0,VLOOKUP($C48,'Muskoka TT Jan 21'!$A$17:$H$100,8,FALSE))</f>
        <v>0</v>
      </c>
      <c r="P48" s="112">
        <f>IF(ISNA(VLOOKUP($C48,'Canada Cup Calgary SS'!$A$17:$H$100,8,FALSE))=TRUE,0,VLOOKUP($C48,'Canada Cup Calgary SS'!$A$17:$H$100,8,FALSE))</f>
        <v>0</v>
      </c>
      <c r="Q48" s="112">
        <f>IF(ISNA(VLOOKUP($C48,'Caledon Timber Tour'!$A$17:$H$100,8,FALSE))=TRUE,0,VLOOKUP($C48,'Caledon Timber Tour'!$A$17:$H$100,8,FALSE))</f>
        <v>418.57798165137609</v>
      </c>
      <c r="R48" s="112">
        <f>IF(ISNA(VLOOKUP($C48,'Calgary NorAm Halfpipe Feb 11'!$A$17:$H$100,8,FALSE))=TRUE,0,VLOOKUP($C48,'Calgary NorAm Halfpipe Feb 11'!$A$17:$H$100,8,FALSE))</f>
        <v>0</v>
      </c>
      <c r="S48" s="112">
        <f>IF(ISNA(VLOOKUP($C48,'Calgary NorAm SS'!$A$17:$H$100,8,FALSE))=TRUE,0,VLOOKUP($C48,'Calgary NorAm SS'!$A$17:$H$100,8,FALSE))</f>
        <v>0</v>
      </c>
      <c r="T48" s="112">
        <f>IF(ISNA(VLOOKUP($C48,'Horseshoe Provincials SS'!$A$17:$H$100,8,FALSE))=TRUE,0,VLOOKUP($C48,'Horseshoe Provincials SS'!$A$17:$H$100,8,FALSE))</f>
        <v>436.90476190476193</v>
      </c>
      <c r="U48" s="112">
        <f>IF(ISNA(VLOOKUP($C48,'Calgary Nor Am HP Feb 10'!$A$17:$H$100,8,FALSE))=TRUE,0,VLOOKUP($C48,'Calgary Nor Am HP Feb 10'!$A$17:$H$100,8,FALSE))</f>
        <v>0</v>
      </c>
      <c r="V48" s="121">
        <f>IF(ISNA(VLOOKUP($C48,'Aspen Nor-Am SS'!$A$17:$H$100,8,FALSE))=TRUE,0,VLOOKUP($C48,'Aspen Nor-Am SS'!$A$17:$H$100,8,FALSE))</f>
        <v>0</v>
      </c>
      <c r="W48" s="121">
        <f>IF(ISNA(VLOOKUP($C48,'Aspen Nor-Am BA'!$A$17:$H$100,8,FALSE))=TRUE,0,VLOOKUP($C48,'Aspen Nor-Am BA'!$A$17:$H$100,8,FALSE))</f>
        <v>0</v>
      </c>
      <c r="X48" s="121">
        <f>IF(ISNA(VLOOKUP($C48,'Jr. Nats SS'!$A$17:$H$100,8,FALSE))=TRUE,0,VLOOKUP($C48,'Jr. Nats SS'!$A$17:$H$100,8,FALSE))</f>
        <v>0</v>
      </c>
      <c r="Y48" s="121">
        <f>IF(ISNA(VLOOKUP($C48,'Jr. Nats BA'!$A$17:$H$100,8,FALSE))=TRUE,0,VLOOKUP($C48,'Jr. Nats BA'!$A$17:$H$100,8,FALSE))</f>
        <v>0</v>
      </c>
      <c r="Z48" s="121">
        <f>IF(ISNA(VLOOKUP($C48,'Jr. Nats HP'!$A$17:$H$100,8,FALSE))=TRUE,0,VLOOKUP($C48,'Jr. Nats HP'!$A$17:$H$100,8,FALSE))</f>
        <v>0</v>
      </c>
      <c r="AA48" s="121">
        <f>IF(ISNA(VLOOKUP($C48,'Mammoth NorAM SS'!$A$17:$H$100,8,FALSE))=TRUE,0,VLOOKUP($C48,'Mammoth NorAM SS'!$A$17:$H$100,8,FALSE))</f>
        <v>0</v>
      </c>
      <c r="AB48" s="121">
        <f>IF(ISNA(VLOOKUP($C48,'Stoneham Canada Cup SS'!$A$17:$H$100,8,FALSE))=TRUE,0,VLOOKUP($C48,'Stoneham Canada Cup SS'!$A$17:$H$100,8,FALSE))</f>
        <v>0</v>
      </c>
      <c r="AC48" s="121">
        <f>IF(ISNA(VLOOKUP($C48,'Stoneham Canada Cup HP'!$A$17:$H$100,8,FALSE))=TRUE,0,VLOOKUP($C48,'Stoneham Canada Cup HP'!$A$17:$H$100,8,FALSE))</f>
        <v>0</v>
      </c>
      <c r="AD48" s="121">
        <f>IF(ISNA(VLOOKUP($C48,'Le Relais Nor Am'!$A$17:$H$100,8,FALSE))=TRUE,0,VLOOKUP($C48,'Le Relais Nor Am'!$A$17:$H$100,8,FALSE))</f>
        <v>0</v>
      </c>
      <c r="AE48" s="121">
        <f>IF(ISNA(VLOOKUP($C48,'Step Up Tour Le Relais PRO'!$A$17:$H$100,8,FALSE))=TRUE,0,VLOOKUP($C48,'Step Up Tour Le Relais PRO'!$A$17:$H$100,8,FALSE))</f>
        <v>0</v>
      </c>
    </row>
    <row r="49" spans="1:31" ht="15" customHeight="1">
      <c r="A49" s="100" t="s">
        <v>112</v>
      </c>
      <c r="B49" s="100" t="s">
        <v>71</v>
      </c>
      <c r="C49" s="96" t="s">
        <v>118</v>
      </c>
      <c r="D49" s="101"/>
      <c r="E49" s="100">
        <f t="shared" si="7"/>
        <v>44</v>
      </c>
      <c r="F49" s="19">
        <f t="shared" si="11"/>
        <v>44</v>
      </c>
      <c r="G49" s="20">
        <f t="shared" si="12"/>
        <v>361.23853211009174</v>
      </c>
      <c r="H49" s="20">
        <f t="shared" si="8"/>
        <v>270.04175365344469</v>
      </c>
      <c r="I49" s="20">
        <f t="shared" si="9"/>
        <v>208.33333333333337</v>
      </c>
      <c r="J49" s="19">
        <f t="shared" si="10"/>
        <v>839.6136190968698</v>
      </c>
      <c r="K49" s="21"/>
      <c r="L49" s="111" t="str">
        <f>IF(ISNA(VLOOKUP($C49,'COT SS MT.SIAMA'!$A$17:$H$100,8,FALSE))=TRUE,"0",VLOOKUP($C49,'COT SS MT.SIAMA'!$A$17:$H$100,8,FALSE))</f>
        <v>0</v>
      </c>
      <c r="M49" s="22">
        <f>IF(ISNA(VLOOKUP($C49,'COT B.A MT SIAMA'!$A$17:$H$100,8,FALSE))=TRUE,0,VLOOKUP($C49,'COT B.A MT SIAMA'!$A$17:$H$100,8,FALSE))</f>
        <v>0</v>
      </c>
      <c r="N49" s="22">
        <f>IF(ISNA(VLOOKUP($C49,'Muskoka TT Jan 20'!$A$17:$H$100,8,FALSE))=TRUE,0,VLOOKUP($C49,'Muskoka TT Jan 20'!$A$17:$H$100,8,FALSE))</f>
        <v>190.63180827886711</v>
      </c>
      <c r="O49" s="112">
        <f>IF(ISNA(VLOOKUP($C49,'Muskoka TT Jan 21'!$A$17:$H$100,8,FALSE))=TRUE,0,VLOOKUP($C49,'Muskoka TT Jan 21'!$A$17:$H$100,8,FALSE))</f>
        <v>203.50109409190372</v>
      </c>
      <c r="P49" s="112">
        <f>IF(ISNA(VLOOKUP($C49,'Canada Cup Calgary SS'!$A$17:$H$100,8,FALSE))=TRUE,0,VLOOKUP($C49,'Canada Cup Calgary SS'!$A$17:$H$100,8,FALSE))</f>
        <v>0</v>
      </c>
      <c r="Q49" s="112">
        <f>IF(ISNA(VLOOKUP($C49,'Caledon Timber Tour'!$A$17:$H$100,8,FALSE))=TRUE,0,VLOOKUP($C49,'Caledon Timber Tour'!$A$17:$H$100,8,FALSE))</f>
        <v>361.23853211009174</v>
      </c>
      <c r="R49" s="112">
        <f>IF(ISNA(VLOOKUP($C49,'Calgary NorAm Halfpipe Feb 11'!$A$17:$H$100,8,FALSE))=TRUE,0,VLOOKUP($C49,'Calgary NorAm Halfpipe Feb 11'!$A$17:$H$100,8,FALSE))</f>
        <v>0</v>
      </c>
      <c r="S49" s="112">
        <f>IF(ISNA(VLOOKUP($C49,'Calgary NorAm SS'!$A$17:$H$100,8,FALSE))=TRUE,0,VLOOKUP($C49,'Calgary NorAm SS'!$A$17:$H$100,8,FALSE))</f>
        <v>0</v>
      </c>
      <c r="T49" s="112">
        <f>IF(ISNA(VLOOKUP($C49,'Horseshoe Provincials SS'!$A$17:$H$100,8,FALSE))=TRUE,0,VLOOKUP($C49,'Horseshoe Provincials SS'!$A$17:$H$100,8,FALSE))</f>
        <v>208.33333333333337</v>
      </c>
      <c r="U49" s="112">
        <f>IF(ISNA(VLOOKUP($C49,'Calgary Nor Am HP Feb 10'!$A$17:$H$100,8,FALSE))=TRUE,0,VLOOKUP($C49,'Calgary Nor Am HP Feb 10'!$A$17:$H$100,8,FALSE))</f>
        <v>0</v>
      </c>
      <c r="V49" s="121">
        <f>IF(ISNA(VLOOKUP($C49,'Aspen Nor-Am SS'!$A$17:$H$100,8,FALSE))=TRUE,0,VLOOKUP($C49,'Aspen Nor-Am SS'!$A$17:$H$100,8,FALSE))</f>
        <v>0</v>
      </c>
      <c r="W49" s="121">
        <f>IF(ISNA(VLOOKUP($C49,'Aspen Nor-Am BA'!$A$17:$H$100,8,FALSE))=TRUE,0,VLOOKUP($C49,'Aspen Nor-Am BA'!$A$17:$H$100,8,FALSE))</f>
        <v>0</v>
      </c>
      <c r="X49" s="121">
        <f>IF(ISNA(VLOOKUP($C49,'Jr. Nats SS'!$A$17:$H$100,8,FALSE))=TRUE,0,VLOOKUP($C49,'Jr. Nats SS'!$A$17:$H$100,8,FALSE))</f>
        <v>270.04175365344469</v>
      </c>
      <c r="Y49" s="121">
        <f>IF(ISNA(VLOOKUP($C49,'Jr. Nats BA'!$A$17:$H$100,8,FALSE))=TRUE,0,VLOOKUP($C49,'Jr. Nats BA'!$A$17:$H$100,8,FALSE))</f>
        <v>0</v>
      </c>
      <c r="Z49" s="121">
        <f>IF(ISNA(VLOOKUP($C49,'Jr. Nats HP'!$A$17:$H$100,8,FALSE))=TRUE,0,VLOOKUP($C49,'Jr. Nats HP'!$A$17:$H$100,8,FALSE))</f>
        <v>0</v>
      </c>
      <c r="AA49" s="121">
        <f>IF(ISNA(VLOOKUP($C49,'Mammoth NorAM SS'!$A$17:$H$100,8,FALSE))=TRUE,0,VLOOKUP($C49,'Mammoth NorAM SS'!$A$17:$H$100,8,FALSE))</f>
        <v>0</v>
      </c>
      <c r="AB49" s="121">
        <f>IF(ISNA(VLOOKUP($C49,'Stoneham Canada Cup SS'!$A$17:$H$100,8,FALSE))=TRUE,0,VLOOKUP($C49,'Stoneham Canada Cup SS'!$A$17:$H$100,8,FALSE))</f>
        <v>0</v>
      </c>
      <c r="AC49" s="121">
        <f>IF(ISNA(VLOOKUP($C49,'Stoneham Canada Cup HP'!$A$17:$H$100,8,FALSE))=TRUE,0,VLOOKUP($C49,'Stoneham Canada Cup HP'!$A$17:$H$100,8,FALSE))</f>
        <v>0</v>
      </c>
      <c r="AD49" s="121">
        <f>IF(ISNA(VLOOKUP($C49,'Le Relais Nor Am'!$A$17:$H$100,8,FALSE))=TRUE,0,VLOOKUP($C49,'Le Relais Nor Am'!$A$17:$H$100,8,FALSE))</f>
        <v>0</v>
      </c>
      <c r="AE49" s="121">
        <f>IF(ISNA(VLOOKUP($C49,'Step Up Tour Le Relais PRO'!$A$17:$H$100,8,FALSE))=TRUE,0,VLOOKUP($C49,'Step Up Tour Le Relais PRO'!$A$17:$H$100,8,FALSE))</f>
        <v>0</v>
      </c>
    </row>
    <row r="50" spans="1:31" ht="15" customHeight="1">
      <c r="A50" s="100" t="s">
        <v>101</v>
      </c>
      <c r="B50" s="100" t="s">
        <v>88</v>
      </c>
      <c r="C50" s="96" t="s">
        <v>117</v>
      </c>
      <c r="D50" s="101"/>
      <c r="E50" s="100">
        <f t="shared" si="7"/>
        <v>45</v>
      </c>
      <c r="F50" s="19">
        <f t="shared" si="11"/>
        <v>45</v>
      </c>
      <c r="G50" s="20">
        <f t="shared" si="12"/>
        <v>325.00000000000006</v>
      </c>
      <c r="H50" s="20">
        <f t="shared" si="8"/>
        <v>323.39449541284404</v>
      </c>
      <c r="I50" s="20">
        <f t="shared" si="9"/>
        <v>190.63180827886711</v>
      </c>
      <c r="J50" s="19">
        <f t="shared" si="10"/>
        <v>839.02630369171118</v>
      </c>
      <c r="K50" s="21"/>
      <c r="L50" s="111" t="str">
        <f>IF(ISNA(VLOOKUP($C50,'COT SS MT.SIAMA'!$A$17:$H$100,8,FALSE))=TRUE,"0",VLOOKUP($C50,'COT SS MT.SIAMA'!$A$17:$H$100,8,FALSE))</f>
        <v>0</v>
      </c>
      <c r="M50" s="22">
        <f>IF(ISNA(VLOOKUP($C50,'COT B.A MT SIAMA'!$A$17:$H$100,8,FALSE))=TRUE,0,VLOOKUP($C50,'COT B.A MT SIAMA'!$A$17:$H$100,8,FALSE))</f>
        <v>0</v>
      </c>
      <c r="N50" s="22">
        <f>IF(ISNA(VLOOKUP($C50,'Muskoka TT Jan 20'!$A$17:$H$100,8,FALSE))=TRUE,0,VLOOKUP($C50,'Muskoka TT Jan 20'!$A$17:$H$100,8,FALSE))</f>
        <v>190.63180827886711</v>
      </c>
      <c r="O50" s="112">
        <f>IF(ISNA(VLOOKUP($C50,'Muskoka TT Jan 21'!$A$17:$H$100,8,FALSE))=TRUE,0,VLOOKUP($C50,'Muskoka TT Jan 21'!$A$17:$H$100,8,FALSE))</f>
        <v>76.586433260393875</v>
      </c>
      <c r="P50" s="112">
        <f>IF(ISNA(VLOOKUP($C50,'Canada Cup Calgary SS'!$A$17:$H$100,8,FALSE))=TRUE,0,VLOOKUP($C50,'Canada Cup Calgary SS'!$A$17:$H$100,8,FALSE))</f>
        <v>0</v>
      </c>
      <c r="Q50" s="112">
        <f>IF(ISNA(VLOOKUP($C50,'Caledon Timber Tour'!$A$17:$H$100,8,FALSE))=TRUE,0,VLOOKUP($C50,'Caledon Timber Tour'!$A$17:$H$100,8,FALSE))</f>
        <v>323.39449541284404</v>
      </c>
      <c r="R50" s="112">
        <f>IF(ISNA(VLOOKUP($C50,'Calgary NorAm Halfpipe Feb 11'!$A$17:$H$100,8,FALSE))=TRUE,0,VLOOKUP($C50,'Calgary NorAm Halfpipe Feb 11'!$A$17:$H$100,8,FALSE))</f>
        <v>0</v>
      </c>
      <c r="S50" s="112">
        <f>IF(ISNA(VLOOKUP($C50,'Calgary NorAm SS'!$A$17:$H$100,8,FALSE))=TRUE,0,VLOOKUP($C50,'Calgary NorAm SS'!$A$17:$H$100,8,FALSE))</f>
        <v>0</v>
      </c>
      <c r="T50" s="112">
        <f>IF(ISNA(VLOOKUP($C50,'Horseshoe Provincials SS'!$A$17:$H$100,8,FALSE))=TRUE,0,VLOOKUP($C50,'Horseshoe Provincials SS'!$A$17:$H$100,8,FALSE))</f>
        <v>325.00000000000006</v>
      </c>
      <c r="U50" s="112">
        <f>IF(ISNA(VLOOKUP($C50,'Calgary Nor Am HP Feb 10'!$A$17:$H$100,8,FALSE))=TRUE,0,VLOOKUP($C50,'Calgary Nor Am HP Feb 10'!$A$17:$H$100,8,FALSE))</f>
        <v>0</v>
      </c>
      <c r="V50" s="121">
        <f>IF(ISNA(VLOOKUP($C50,'Aspen Nor-Am SS'!$A$17:$H$100,8,FALSE))=TRUE,0,VLOOKUP($C50,'Aspen Nor-Am SS'!$A$17:$H$100,8,FALSE))</f>
        <v>0</v>
      </c>
      <c r="W50" s="121">
        <f>IF(ISNA(VLOOKUP($C50,'Aspen Nor-Am BA'!$A$17:$H$100,8,FALSE))=TRUE,0,VLOOKUP($C50,'Aspen Nor-Am BA'!$A$17:$H$100,8,FALSE))</f>
        <v>0</v>
      </c>
      <c r="X50" s="121">
        <f>IF(ISNA(VLOOKUP($C50,'Jr. Nats SS'!$A$17:$H$100,8,FALSE))=TRUE,0,VLOOKUP($C50,'Jr. Nats SS'!$A$17:$H$100,8,FALSE))</f>
        <v>0</v>
      </c>
      <c r="Y50" s="121">
        <f>IF(ISNA(VLOOKUP($C50,'Jr. Nats BA'!$A$17:$H$100,8,FALSE))=TRUE,0,VLOOKUP($C50,'Jr. Nats BA'!$A$17:$H$100,8,FALSE))</f>
        <v>0</v>
      </c>
      <c r="Z50" s="121">
        <f>IF(ISNA(VLOOKUP($C50,'Jr. Nats HP'!$A$17:$H$100,8,FALSE))=TRUE,0,VLOOKUP($C50,'Jr. Nats HP'!$A$17:$H$100,8,FALSE))</f>
        <v>0</v>
      </c>
      <c r="AA50" s="121">
        <f>IF(ISNA(VLOOKUP($C50,'Mammoth NorAM SS'!$A$17:$H$100,8,FALSE))=TRUE,0,VLOOKUP($C50,'Mammoth NorAM SS'!$A$17:$H$100,8,FALSE))</f>
        <v>0</v>
      </c>
      <c r="AB50" s="121">
        <f>IF(ISNA(VLOOKUP($C50,'Stoneham Canada Cup SS'!$A$17:$H$100,8,FALSE))=TRUE,0,VLOOKUP($C50,'Stoneham Canada Cup SS'!$A$17:$H$100,8,FALSE))</f>
        <v>0</v>
      </c>
      <c r="AC50" s="121">
        <f>IF(ISNA(VLOOKUP($C50,'Stoneham Canada Cup HP'!$A$17:$H$100,8,FALSE))=TRUE,0,VLOOKUP($C50,'Stoneham Canada Cup HP'!$A$17:$H$100,8,FALSE))</f>
        <v>0</v>
      </c>
      <c r="AD50" s="121">
        <f>IF(ISNA(VLOOKUP($C50,'Le Relais Nor Am'!$A$17:$H$100,8,FALSE))=TRUE,0,VLOOKUP($C50,'Le Relais Nor Am'!$A$17:$H$100,8,FALSE))</f>
        <v>0</v>
      </c>
      <c r="AE50" s="121">
        <f>IF(ISNA(VLOOKUP($C50,'Step Up Tour Le Relais PRO'!$A$17:$H$100,8,FALSE))=TRUE,0,VLOOKUP($C50,'Step Up Tour Le Relais PRO'!$A$17:$H$100,8,FALSE))</f>
        <v>0</v>
      </c>
    </row>
    <row r="51" spans="1:31" ht="15" customHeight="1">
      <c r="A51" s="100" t="s">
        <v>101</v>
      </c>
      <c r="B51" s="100" t="s">
        <v>68</v>
      </c>
      <c r="C51" s="96" t="s">
        <v>115</v>
      </c>
      <c r="D51" s="101"/>
      <c r="E51" s="100">
        <f t="shared" si="7"/>
        <v>46</v>
      </c>
      <c r="F51" s="19">
        <f t="shared" si="11"/>
        <v>46</v>
      </c>
      <c r="G51" s="20">
        <f t="shared" si="12"/>
        <v>298.16513761467888</v>
      </c>
      <c r="H51" s="20">
        <f t="shared" si="8"/>
        <v>271.42857142857144</v>
      </c>
      <c r="I51" s="20">
        <f t="shared" si="9"/>
        <v>242.88840262582053</v>
      </c>
      <c r="J51" s="19">
        <f t="shared" si="10"/>
        <v>812.48211166907083</v>
      </c>
      <c r="K51" s="21"/>
      <c r="L51" s="111" t="str">
        <f>IF(ISNA(VLOOKUP($C51,'COT SS MT.SIAMA'!$A$17:$H$100,8,FALSE))=TRUE,"0",VLOOKUP($C51,'COT SS MT.SIAMA'!$A$17:$H$100,8,FALSE))</f>
        <v>0</v>
      </c>
      <c r="M51" s="22">
        <f>IF(ISNA(VLOOKUP($C51,'COT B.A MT SIAMA'!$A$17:$H$100,8,FALSE))=TRUE,0,VLOOKUP($C51,'COT B.A MT SIAMA'!$A$17:$H$100,8,FALSE))</f>
        <v>0</v>
      </c>
      <c r="N51" s="22">
        <f>IF(ISNA(VLOOKUP($C51,'Muskoka TT Jan 20'!$A$17:$H$100,8,FALSE))=TRUE,0,VLOOKUP($C51,'Muskoka TT Jan 20'!$A$17:$H$100,8,FALSE))</f>
        <v>206.97167755991285</v>
      </c>
      <c r="O51" s="112">
        <f>IF(ISNA(VLOOKUP($C51,'Muskoka TT Jan 21'!$A$17:$H$100,8,FALSE))=TRUE,0,VLOOKUP($C51,'Muskoka TT Jan 21'!$A$17:$H$100,8,FALSE))</f>
        <v>242.88840262582053</v>
      </c>
      <c r="P51" s="112">
        <f>IF(ISNA(VLOOKUP($C51,'Canada Cup Calgary SS'!$A$17:$H$100,8,FALSE))=TRUE,0,VLOOKUP($C51,'Canada Cup Calgary SS'!$A$17:$H$100,8,FALSE))</f>
        <v>0</v>
      </c>
      <c r="Q51" s="112">
        <f>IF(ISNA(VLOOKUP($C51,'Caledon Timber Tour'!$A$17:$H$100,8,FALSE))=TRUE,0,VLOOKUP($C51,'Caledon Timber Tour'!$A$17:$H$100,8,FALSE))</f>
        <v>298.16513761467888</v>
      </c>
      <c r="R51" s="112">
        <f>IF(ISNA(VLOOKUP($C51,'Calgary NorAm Halfpipe Feb 11'!$A$17:$H$100,8,FALSE))=TRUE,0,VLOOKUP($C51,'Calgary NorAm Halfpipe Feb 11'!$A$17:$H$100,8,FALSE))</f>
        <v>0</v>
      </c>
      <c r="S51" s="112">
        <f>IF(ISNA(VLOOKUP($C51,'Calgary NorAm SS'!$A$17:$H$100,8,FALSE))=TRUE,0,VLOOKUP($C51,'Calgary NorAm SS'!$A$17:$H$100,8,FALSE))</f>
        <v>0</v>
      </c>
      <c r="T51" s="112">
        <f>IF(ISNA(VLOOKUP($C51,'Horseshoe Provincials SS'!$A$17:$H$100,8,FALSE))=TRUE,0,VLOOKUP($C51,'Horseshoe Provincials SS'!$A$17:$H$100,8,FALSE))</f>
        <v>271.42857142857144</v>
      </c>
      <c r="U51" s="112">
        <f>IF(ISNA(VLOOKUP($C51,'Calgary Nor Am HP Feb 10'!$A$17:$H$100,8,FALSE))=TRUE,0,VLOOKUP($C51,'Calgary Nor Am HP Feb 10'!$A$17:$H$100,8,FALSE))</f>
        <v>0</v>
      </c>
      <c r="V51" s="121">
        <f>IF(ISNA(VLOOKUP($C51,'Aspen Nor-Am SS'!$A$17:$H$100,8,FALSE))=TRUE,0,VLOOKUP($C51,'Aspen Nor-Am SS'!$A$17:$H$100,8,FALSE))</f>
        <v>0</v>
      </c>
      <c r="W51" s="121">
        <f>IF(ISNA(VLOOKUP($C51,'Aspen Nor-Am BA'!$A$17:$H$100,8,FALSE))=TRUE,0,VLOOKUP($C51,'Aspen Nor-Am BA'!$A$17:$H$100,8,FALSE))</f>
        <v>0</v>
      </c>
      <c r="X51" s="121">
        <f>IF(ISNA(VLOOKUP($C51,'Jr. Nats SS'!$A$17:$H$100,8,FALSE))=TRUE,0,VLOOKUP($C51,'Jr. Nats SS'!$A$17:$H$100,8,FALSE))</f>
        <v>0</v>
      </c>
      <c r="Y51" s="121">
        <f>IF(ISNA(VLOOKUP($C51,'Jr. Nats BA'!$A$17:$H$100,8,FALSE))=TRUE,0,VLOOKUP($C51,'Jr. Nats BA'!$A$17:$H$100,8,FALSE))</f>
        <v>0</v>
      </c>
      <c r="Z51" s="121">
        <f>IF(ISNA(VLOOKUP($C51,'Jr. Nats HP'!$A$17:$H$100,8,FALSE))=TRUE,0,VLOOKUP($C51,'Jr. Nats HP'!$A$17:$H$100,8,FALSE))</f>
        <v>0</v>
      </c>
      <c r="AA51" s="121">
        <f>IF(ISNA(VLOOKUP($C51,'Mammoth NorAM SS'!$A$17:$H$100,8,FALSE))=TRUE,0,VLOOKUP($C51,'Mammoth NorAM SS'!$A$17:$H$100,8,FALSE))</f>
        <v>0</v>
      </c>
      <c r="AB51" s="121">
        <f>IF(ISNA(VLOOKUP($C51,'Stoneham Canada Cup SS'!$A$17:$H$100,8,FALSE))=TRUE,0,VLOOKUP($C51,'Stoneham Canada Cup SS'!$A$17:$H$100,8,FALSE))</f>
        <v>0</v>
      </c>
      <c r="AC51" s="121">
        <f>IF(ISNA(VLOOKUP($C51,'Stoneham Canada Cup HP'!$A$17:$H$100,8,FALSE))=TRUE,0,VLOOKUP($C51,'Stoneham Canada Cup HP'!$A$17:$H$100,8,FALSE))</f>
        <v>0</v>
      </c>
      <c r="AD51" s="121">
        <f>IF(ISNA(VLOOKUP($C51,'Le Relais Nor Am'!$A$17:$H$100,8,FALSE))=TRUE,0,VLOOKUP($C51,'Le Relais Nor Am'!$A$17:$H$100,8,FALSE))</f>
        <v>0</v>
      </c>
      <c r="AE51" s="121">
        <f>IF(ISNA(VLOOKUP($C51,'Step Up Tour Le Relais PRO'!$A$17:$H$100,8,FALSE))=TRUE,0,VLOOKUP($C51,'Step Up Tour Le Relais PRO'!$A$17:$H$100,8,FALSE))</f>
        <v>0</v>
      </c>
    </row>
    <row r="52" spans="1:31" ht="15" customHeight="1">
      <c r="A52" s="100" t="s">
        <v>96</v>
      </c>
      <c r="B52" s="100" t="s">
        <v>68</v>
      </c>
      <c r="C52" s="96" t="s">
        <v>114</v>
      </c>
      <c r="D52" s="101"/>
      <c r="E52" s="100">
        <f t="shared" si="7"/>
        <v>47</v>
      </c>
      <c r="F52" s="19">
        <f t="shared" si="11"/>
        <v>47</v>
      </c>
      <c r="G52" s="20">
        <f t="shared" si="12"/>
        <v>344.0366972477064</v>
      </c>
      <c r="H52" s="20">
        <f t="shared" si="8"/>
        <v>210.23965141612203</v>
      </c>
      <c r="I52" s="20">
        <f t="shared" si="9"/>
        <v>208.97155361050329</v>
      </c>
      <c r="J52" s="19">
        <f t="shared" si="10"/>
        <v>763.24790227433175</v>
      </c>
      <c r="K52" s="21"/>
      <c r="L52" s="111" t="str">
        <f>IF(ISNA(VLOOKUP($C52,'COT SS MT.SIAMA'!$A$17:$H$100,8,FALSE))=TRUE,"0",VLOOKUP($C52,'COT SS MT.SIAMA'!$A$17:$H$100,8,FALSE))</f>
        <v>0</v>
      </c>
      <c r="M52" s="22">
        <f>IF(ISNA(VLOOKUP($C52,'COT B.A MT SIAMA'!$A$17:$H$100,8,FALSE))=TRUE,0,VLOOKUP($C52,'COT B.A MT SIAMA'!$A$17:$H$100,8,FALSE))</f>
        <v>0</v>
      </c>
      <c r="N52" s="22">
        <f>IF(ISNA(VLOOKUP($C52,'Muskoka TT Jan 20'!$A$17:$H$100,8,FALSE))=TRUE,0,VLOOKUP($C52,'Muskoka TT Jan 20'!$A$17:$H$100,8,FALSE))</f>
        <v>210.23965141612203</v>
      </c>
      <c r="O52" s="112">
        <f>IF(ISNA(VLOOKUP($C52,'Muskoka TT Jan 21'!$A$17:$H$100,8,FALSE))=TRUE,0,VLOOKUP($C52,'Muskoka TT Jan 21'!$A$17:$H$100,8,FALSE))</f>
        <v>208.97155361050329</v>
      </c>
      <c r="P52" s="112">
        <f>IF(ISNA(VLOOKUP($C52,'Canada Cup Calgary SS'!$A$17:$H$100,8,FALSE))=TRUE,0,VLOOKUP($C52,'Canada Cup Calgary SS'!$A$17:$H$100,8,FALSE))</f>
        <v>0</v>
      </c>
      <c r="Q52" s="112">
        <f>IF(ISNA(VLOOKUP($C52,'Caledon Timber Tour'!$A$17:$H$100,8,FALSE))=TRUE,0,VLOOKUP($C52,'Caledon Timber Tour'!$A$17:$H$100,8,FALSE))</f>
        <v>344.0366972477064</v>
      </c>
      <c r="R52" s="112">
        <f>IF(ISNA(VLOOKUP($C52,'Calgary NorAm Halfpipe Feb 11'!$A$17:$H$100,8,FALSE))=TRUE,0,VLOOKUP($C52,'Calgary NorAm Halfpipe Feb 11'!$A$17:$H$100,8,FALSE))</f>
        <v>0</v>
      </c>
      <c r="S52" s="112">
        <f>IF(ISNA(VLOOKUP($C52,'Calgary NorAm SS'!$A$17:$H$100,8,FALSE))=TRUE,0,VLOOKUP($C52,'Calgary NorAm SS'!$A$17:$H$100,8,FALSE))</f>
        <v>0</v>
      </c>
      <c r="T52" s="112">
        <f>IF(ISNA(VLOOKUP($C52,'Horseshoe Provincials SS'!$A$17:$H$100,8,FALSE))=TRUE,0,VLOOKUP($C52,'Horseshoe Provincials SS'!$A$17:$H$100,8,FALSE))</f>
        <v>95.238095238095241</v>
      </c>
      <c r="U52" s="112">
        <f>IF(ISNA(VLOOKUP($C52,'Calgary Nor Am HP Feb 10'!$A$17:$H$100,8,FALSE))=TRUE,0,VLOOKUP($C52,'Calgary Nor Am HP Feb 10'!$A$17:$H$100,8,FALSE))</f>
        <v>0</v>
      </c>
      <c r="V52" s="121">
        <f>IF(ISNA(VLOOKUP($C52,'Aspen Nor-Am SS'!$A$17:$H$100,8,FALSE))=TRUE,0,VLOOKUP($C52,'Aspen Nor-Am SS'!$A$17:$H$100,8,FALSE))</f>
        <v>0</v>
      </c>
      <c r="W52" s="121">
        <f>IF(ISNA(VLOOKUP($C52,'Aspen Nor-Am BA'!$A$17:$H$100,8,FALSE))=TRUE,0,VLOOKUP($C52,'Aspen Nor-Am BA'!$A$17:$H$100,8,FALSE))</f>
        <v>0</v>
      </c>
      <c r="X52" s="121">
        <f>IF(ISNA(VLOOKUP($C52,'Jr. Nats SS'!$A$17:$H$100,8,FALSE))=TRUE,0,VLOOKUP($C52,'Jr. Nats SS'!$A$17:$H$100,8,FALSE))</f>
        <v>0</v>
      </c>
      <c r="Y52" s="121">
        <f>IF(ISNA(VLOOKUP($C52,'Jr. Nats BA'!$A$17:$H$100,8,FALSE))=TRUE,0,VLOOKUP($C52,'Jr. Nats BA'!$A$17:$H$100,8,FALSE))</f>
        <v>0</v>
      </c>
      <c r="Z52" s="121">
        <f>IF(ISNA(VLOOKUP($C52,'Jr. Nats HP'!$A$17:$H$100,8,FALSE))=TRUE,0,VLOOKUP($C52,'Jr. Nats HP'!$A$17:$H$100,8,FALSE))</f>
        <v>0</v>
      </c>
      <c r="AA52" s="121">
        <f>IF(ISNA(VLOOKUP($C52,'Mammoth NorAM SS'!$A$17:$H$100,8,FALSE))=TRUE,0,VLOOKUP($C52,'Mammoth NorAM SS'!$A$17:$H$100,8,FALSE))</f>
        <v>0</v>
      </c>
      <c r="AB52" s="121">
        <f>IF(ISNA(VLOOKUP($C52,'Stoneham Canada Cup SS'!$A$17:$H$100,8,FALSE))=TRUE,0,VLOOKUP($C52,'Stoneham Canada Cup SS'!$A$17:$H$100,8,FALSE))</f>
        <v>0</v>
      </c>
      <c r="AC52" s="121">
        <f>IF(ISNA(VLOOKUP($C52,'Stoneham Canada Cup HP'!$A$17:$H$100,8,FALSE))=TRUE,0,VLOOKUP($C52,'Stoneham Canada Cup HP'!$A$17:$H$100,8,FALSE))</f>
        <v>0</v>
      </c>
      <c r="AD52" s="121">
        <f>IF(ISNA(VLOOKUP($C52,'Le Relais Nor Am'!$A$17:$H$100,8,FALSE))=TRUE,0,VLOOKUP($C52,'Le Relais Nor Am'!$A$17:$H$100,8,FALSE))</f>
        <v>0</v>
      </c>
      <c r="AE52" s="121">
        <f>IF(ISNA(VLOOKUP($C52,'Step Up Tour Le Relais PRO'!$A$17:$H$100,8,FALSE))=TRUE,0,VLOOKUP($C52,'Step Up Tour Le Relais PRO'!$A$17:$H$100,8,FALSE))</f>
        <v>0</v>
      </c>
    </row>
    <row r="53" spans="1:31" ht="15" customHeight="1">
      <c r="A53" s="100" t="s">
        <v>69</v>
      </c>
      <c r="B53" s="100" t="s">
        <v>71</v>
      </c>
      <c r="C53" s="96" t="s">
        <v>100</v>
      </c>
      <c r="D53" s="101"/>
      <c r="E53" s="100">
        <f t="shared" si="7"/>
        <v>48</v>
      </c>
      <c r="F53" s="19">
        <f t="shared" si="11"/>
        <v>48</v>
      </c>
      <c r="G53" s="20">
        <f t="shared" si="12"/>
        <v>370.41284403669721</v>
      </c>
      <c r="H53" s="20">
        <f t="shared" si="8"/>
        <v>313.72549019607845</v>
      </c>
      <c r="I53" s="20">
        <f t="shared" si="9"/>
        <v>78.571428571428584</v>
      </c>
      <c r="J53" s="19">
        <f t="shared" si="10"/>
        <v>762.70976280420416</v>
      </c>
      <c r="K53" s="21"/>
      <c r="L53" s="111" t="str">
        <f>IF(ISNA(VLOOKUP($C53,'COT SS MT.SIAMA'!$A$17:$H$100,8,FALSE))=TRUE,"0",VLOOKUP($C53,'COT SS MT.SIAMA'!$A$17:$H$100,8,FALSE))</f>
        <v>0</v>
      </c>
      <c r="M53" s="22">
        <f>IF(ISNA(VLOOKUP($C53,'COT B.A MT SIAMA'!$A$17:$H$100,8,FALSE))=TRUE,0,VLOOKUP($C53,'COT B.A MT SIAMA'!$A$17:$H$100,8,FALSE))</f>
        <v>0</v>
      </c>
      <c r="N53" s="22">
        <f>IF(ISNA(VLOOKUP($C53,'Muskoka TT Jan 20'!$A$17:$H$100,8,FALSE))=TRUE,0,VLOOKUP($C53,'Muskoka TT Jan 20'!$A$17:$H$100,8,FALSE))</f>
        <v>313.72549019607845</v>
      </c>
      <c r="O53" s="112">
        <f>IF(ISNA(VLOOKUP($C53,'Muskoka TT Jan 21'!$A$17:$H$100,8,FALSE))=TRUE,0,VLOOKUP($C53,'Muskoka TT Jan 21'!$A$17:$H$100,8,FALSE))</f>
        <v>0</v>
      </c>
      <c r="P53" s="112">
        <f>IF(ISNA(VLOOKUP($C53,'Canada Cup Calgary SS'!$A$17:$H$100,8,FALSE))=TRUE,0,VLOOKUP($C53,'Canada Cup Calgary SS'!$A$17:$H$100,8,FALSE))</f>
        <v>0</v>
      </c>
      <c r="Q53" s="112">
        <f>IF(ISNA(VLOOKUP($C53,'Caledon Timber Tour'!$A$17:$H$100,8,FALSE))=TRUE,0,VLOOKUP($C53,'Caledon Timber Tour'!$A$17:$H$100,8,FALSE))</f>
        <v>370.41284403669721</v>
      </c>
      <c r="R53" s="112">
        <f>IF(ISNA(VLOOKUP($C53,'Calgary NorAm Halfpipe Feb 11'!$A$17:$H$100,8,FALSE))=TRUE,0,VLOOKUP($C53,'Calgary NorAm Halfpipe Feb 11'!$A$17:$H$100,8,FALSE))</f>
        <v>0</v>
      </c>
      <c r="S53" s="112">
        <f>IF(ISNA(VLOOKUP($C53,'Calgary NorAm SS'!$A$17:$H$100,8,FALSE))=TRUE,0,VLOOKUP($C53,'Calgary NorAm SS'!$A$17:$H$100,8,FALSE))</f>
        <v>0</v>
      </c>
      <c r="T53" s="112">
        <f>IF(ISNA(VLOOKUP($C53,'Horseshoe Provincials SS'!$A$17:$H$100,8,FALSE))=TRUE,0,VLOOKUP($C53,'Horseshoe Provincials SS'!$A$17:$H$100,8,FALSE))</f>
        <v>78.571428571428584</v>
      </c>
      <c r="U53" s="112">
        <f>IF(ISNA(VLOOKUP($C53,'Calgary Nor Am HP Feb 10'!$A$17:$H$100,8,FALSE))=TRUE,0,VLOOKUP($C53,'Calgary Nor Am HP Feb 10'!$A$17:$H$100,8,FALSE))</f>
        <v>0</v>
      </c>
      <c r="V53" s="121">
        <f>IF(ISNA(VLOOKUP($C53,'Aspen Nor-Am SS'!$A$17:$H$100,8,FALSE))=TRUE,0,VLOOKUP($C53,'Aspen Nor-Am SS'!$A$17:$H$100,8,FALSE))</f>
        <v>0</v>
      </c>
      <c r="W53" s="121">
        <f>IF(ISNA(VLOOKUP($C53,'Aspen Nor-Am BA'!$A$17:$H$100,8,FALSE))=TRUE,0,VLOOKUP($C53,'Aspen Nor-Am BA'!$A$17:$H$100,8,FALSE))</f>
        <v>0</v>
      </c>
      <c r="X53" s="121">
        <f>IF(ISNA(VLOOKUP($C53,'Jr. Nats SS'!$A$17:$H$100,8,FALSE))=TRUE,0,VLOOKUP($C53,'Jr. Nats SS'!$A$17:$H$100,8,FALSE))</f>
        <v>0</v>
      </c>
      <c r="Y53" s="121">
        <f>IF(ISNA(VLOOKUP($C53,'Jr. Nats BA'!$A$17:$H$100,8,FALSE))=TRUE,0,VLOOKUP($C53,'Jr. Nats BA'!$A$17:$H$100,8,FALSE))</f>
        <v>0</v>
      </c>
      <c r="Z53" s="121">
        <f>IF(ISNA(VLOOKUP($C53,'Jr. Nats HP'!$A$17:$H$100,8,FALSE))=TRUE,0,VLOOKUP($C53,'Jr. Nats HP'!$A$17:$H$100,8,FALSE))</f>
        <v>0</v>
      </c>
      <c r="AA53" s="121">
        <f>IF(ISNA(VLOOKUP($C53,'Mammoth NorAM SS'!$A$17:$H$100,8,FALSE))=TRUE,0,VLOOKUP($C53,'Mammoth NorAM SS'!$A$17:$H$100,8,FALSE))</f>
        <v>0</v>
      </c>
      <c r="AB53" s="121">
        <f>IF(ISNA(VLOOKUP($C53,'Stoneham Canada Cup SS'!$A$17:$H$100,8,FALSE))=TRUE,0,VLOOKUP($C53,'Stoneham Canada Cup SS'!$A$17:$H$100,8,FALSE))</f>
        <v>0</v>
      </c>
      <c r="AC53" s="121">
        <f>IF(ISNA(VLOOKUP($C53,'Stoneham Canada Cup HP'!$A$17:$H$100,8,FALSE))=TRUE,0,VLOOKUP($C53,'Stoneham Canada Cup HP'!$A$17:$H$100,8,FALSE))</f>
        <v>0</v>
      </c>
      <c r="AD53" s="121">
        <f>IF(ISNA(VLOOKUP($C53,'Le Relais Nor Am'!$A$17:$H$100,8,FALSE))=TRUE,0,VLOOKUP($C53,'Le Relais Nor Am'!$A$17:$H$100,8,FALSE))</f>
        <v>0</v>
      </c>
      <c r="AE53" s="121">
        <f>IF(ISNA(VLOOKUP($C53,'Step Up Tour Le Relais PRO'!$A$17:$H$100,8,FALSE))=TRUE,0,VLOOKUP($C53,'Step Up Tour Le Relais PRO'!$A$17:$H$100,8,FALSE))</f>
        <v>0</v>
      </c>
    </row>
    <row r="54" spans="1:31" ht="15" customHeight="1">
      <c r="A54" s="100" t="s">
        <v>121</v>
      </c>
      <c r="B54" s="100" t="s">
        <v>71</v>
      </c>
      <c r="C54" s="96" t="s">
        <v>130</v>
      </c>
      <c r="D54" s="101"/>
      <c r="E54" s="100">
        <f t="shared" si="7"/>
        <v>49</v>
      </c>
      <c r="F54" s="19">
        <f t="shared" si="11"/>
        <v>49</v>
      </c>
      <c r="G54" s="20">
        <f t="shared" si="12"/>
        <v>310.77981651376149</v>
      </c>
      <c r="H54" s="20">
        <f t="shared" si="8"/>
        <v>257.14285714285717</v>
      </c>
      <c r="I54" s="20">
        <f t="shared" si="9"/>
        <v>189.27789934354485</v>
      </c>
      <c r="J54" s="19">
        <f t="shared" si="10"/>
        <v>757.20057300016344</v>
      </c>
      <c r="K54" s="21"/>
      <c r="L54" s="111" t="str">
        <f>IF(ISNA(VLOOKUP($C54,'COT SS MT.SIAMA'!$A$17:$H$100,8,FALSE))=TRUE,"0",VLOOKUP($C54,'COT SS MT.SIAMA'!$A$17:$H$100,8,FALSE))</f>
        <v>0</v>
      </c>
      <c r="M54" s="22">
        <f>IF(ISNA(VLOOKUP($C54,'COT B.A MT SIAMA'!$A$17:$H$100,8,FALSE))=TRUE,0,VLOOKUP($C54,'COT B.A MT SIAMA'!$A$17:$H$100,8,FALSE))</f>
        <v>0</v>
      </c>
      <c r="N54" s="22">
        <f>IF(ISNA(VLOOKUP($C54,'Muskoka TT Jan 20'!$A$17:$H$100,8,FALSE))=TRUE,0,VLOOKUP($C54,'Muskoka TT Jan 20'!$A$17:$H$100,8,FALSE))</f>
        <v>163.39869281045753</v>
      </c>
      <c r="O54" s="112">
        <f>IF(ISNA(VLOOKUP($C54,'Muskoka TT Jan 21'!$A$17:$H$100,8,FALSE))=TRUE,0,VLOOKUP($C54,'Muskoka TT Jan 21'!$A$17:$H$100,8,FALSE))</f>
        <v>189.27789934354485</v>
      </c>
      <c r="P54" s="112">
        <f>IF(ISNA(VLOOKUP($C54,'Canada Cup Calgary SS'!$A$17:$H$100,8,FALSE))=TRUE,0,VLOOKUP($C54,'Canada Cup Calgary SS'!$A$17:$H$100,8,FALSE))</f>
        <v>0</v>
      </c>
      <c r="Q54" s="112">
        <f>IF(ISNA(VLOOKUP($C54,'Caledon Timber Tour'!$A$17:$H$100,8,FALSE))=TRUE,0,VLOOKUP($C54,'Caledon Timber Tour'!$A$17:$H$100,8,FALSE))</f>
        <v>310.77981651376149</v>
      </c>
      <c r="R54" s="112">
        <f>IF(ISNA(VLOOKUP($C54,'Calgary NorAm Halfpipe Feb 11'!$A$17:$H$100,8,FALSE))=TRUE,0,VLOOKUP($C54,'Calgary NorAm Halfpipe Feb 11'!$A$17:$H$100,8,FALSE))</f>
        <v>0</v>
      </c>
      <c r="S54" s="112">
        <f>IF(ISNA(VLOOKUP($C54,'Calgary NorAm SS'!$A$17:$H$100,8,FALSE))=TRUE,0,VLOOKUP($C54,'Calgary NorAm SS'!$A$17:$H$100,8,FALSE))</f>
        <v>0</v>
      </c>
      <c r="T54" s="112">
        <f>IF(ISNA(VLOOKUP($C54,'Horseshoe Provincials SS'!$A$17:$H$100,8,FALSE))=TRUE,0,VLOOKUP($C54,'Horseshoe Provincials SS'!$A$17:$H$100,8,FALSE))</f>
        <v>257.14285714285717</v>
      </c>
      <c r="U54" s="112">
        <f>IF(ISNA(VLOOKUP($C54,'Calgary Nor Am HP Feb 10'!$A$17:$H$100,8,FALSE))=TRUE,0,VLOOKUP($C54,'Calgary Nor Am HP Feb 10'!$A$17:$H$100,8,FALSE))</f>
        <v>0</v>
      </c>
      <c r="V54" s="121">
        <f>IF(ISNA(VLOOKUP($C54,'Aspen Nor-Am SS'!$A$17:$H$100,8,FALSE))=TRUE,0,VLOOKUP($C54,'Aspen Nor-Am SS'!$A$17:$H$100,8,FALSE))</f>
        <v>0</v>
      </c>
      <c r="W54" s="121">
        <f>IF(ISNA(VLOOKUP($C54,'Aspen Nor-Am BA'!$A$17:$H$100,8,FALSE))=TRUE,0,VLOOKUP($C54,'Aspen Nor-Am BA'!$A$17:$H$100,8,FALSE))</f>
        <v>0</v>
      </c>
      <c r="X54" s="121">
        <f>IF(ISNA(VLOOKUP($C54,'Jr. Nats SS'!$A$17:$H$100,8,FALSE))=TRUE,0,VLOOKUP($C54,'Jr. Nats SS'!$A$17:$H$100,8,FALSE))</f>
        <v>0</v>
      </c>
      <c r="Y54" s="121">
        <f>IF(ISNA(VLOOKUP($C54,'Jr. Nats BA'!$A$17:$H$100,8,FALSE))=TRUE,0,VLOOKUP($C54,'Jr. Nats BA'!$A$17:$H$100,8,FALSE))</f>
        <v>0</v>
      </c>
      <c r="Z54" s="121">
        <f>IF(ISNA(VLOOKUP($C54,'Jr. Nats HP'!$A$17:$H$100,8,FALSE))=TRUE,0,VLOOKUP($C54,'Jr. Nats HP'!$A$17:$H$100,8,FALSE))</f>
        <v>0</v>
      </c>
      <c r="AA54" s="121">
        <f>IF(ISNA(VLOOKUP($C54,'Mammoth NorAM SS'!$A$17:$H$100,8,FALSE))=TRUE,0,VLOOKUP($C54,'Mammoth NorAM SS'!$A$17:$H$100,8,FALSE))</f>
        <v>0</v>
      </c>
      <c r="AB54" s="121">
        <f>IF(ISNA(VLOOKUP($C54,'Stoneham Canada Cup SS'!$A$17:$H$100,8,FALSE))=TRUE,0,VLOOKUP($C54,'Stoneham Canada Cup SS'!$A$17:$H$100,8,FALSE))</f>
        <v>0</v>
      </c>
      <c r="AC54" s="121">
        <f>IF(ISNA(VLOOKUP($C54,'Stoneham Canada Cup HP'!$A$17:$H$100,8,FALSE))=TRUE,0,VLOOKUP($C54,'Stoneham Canada Cup HP'!$A$17:$H$100,8,FALSE))</f>
        <v>0</v>
      </c>
      <c r="AD54" s="121">
        <f>IF(ISNA(VLOOKUP($C54,'Le Relais Nor Am'!$A$17:$H$100,8,FALSE))=TRUE,0,VLOOKUP($C54,'Le Relais Nor Am'!$A$17:$H$100,8,FALSE))</f>
        <v>0</v>
      </c>
      <c r="AE54" s="121">
        <f>IF(ISNA(VLOOKUP($C54,'Step Up Tour Le Relais PRO'!$A$17:$H$100,8,FALSE))=TRUE,0,VLOOKUP($C54,'Step Up Tour Le Relais PRO'!$A$17:$H$100,8,FALSE))</f>
        <v>0</v>
      </c>
    </row>
    <row r="55" spans="1:31" ht="15" customHeight="1">
      <c r="A55" s="100" t="s">
        <v>101</v>
      </c>
      <c r="B55" s="100" t="s">
        <v>68</v>
      </c>
      <c r="C55" s="96" t="s">
        <v>124</v>
      </c>
      <c r="D55" s="101"/>
      <c r="E55" s="100">
        <f t="shared" si="7"/>
        <v>50</v>
      </c>
      <c r="F55" s="19">
        <f t="shared" si="11"/>
        <v>50</v>
      </c>
      <c r="G55" s="20">
        <f t="shared" si="12"/>
        <v>295.87155963302752</v>
      </c>
      <c r="H55" s="20">
        <f t="shared" si="8"/>
        <v>275</v>
      </c>
      <c r="I55" s="20">
        <f t="shared" si="9"/>
        <v>181.91721132897604</v>
      </c>
      <c r="J55" s="19">
        <f t="shared" si="10"/>
        <v>752.78877096200358</v>
      </c>
      <c r="K55" s="21"/>
      <c r="L55" s="111" t="str">
        <f>IF(ISNA(VLOOKUP($C55,'COT SS MT.SIAMA'!$A$17:$H$100,8,FALSE))=TRUE,"0",VLOOKUP($C55,'COT SS MT.SIAMA'!$A$17:$H$100,8,FALSE))</f>
        <v>0</v>
      </c>
      <c r="M55" s="22">
        <f>IF(ISNA(VLOOKUP($C55,'COT B.A MT SIAMA'!$A$17:$H$100,8,FALSE))=TRUE,0,VLOOKUP($C55,'COT B.A MT SIAMA'!$A$17:$H$100,8,FALSE))</f>
        <v>0</v>
      </c>
      <c r="N55" s="22">
        <f>IF(ISNA(VLOOKUP($C55,'Muskoka TT Jan 20'!$A$17:$H$100,8,FALSE))=TRUE,0,VLOOKUP($C55,'Muskoka TT Jan 20'!$A$17:$H$100,8,FALSE))</f>
        <v>181.91721132897604</v>
      </c>
      <c r="O55" s="112">
        <f>IF(ISNA(VLOOKUP($C55,'Muskoka TT Jan 21'!$A$17:$H$100,8,FALSE))=TRUE,0,VLOOKUP($C55,'Muskoka TT Jan 21'!$A$17:$H$100,8,FALSE))</f>
        <v>168.49015317286651</v>
      </c>
      <c r="P55" s="112">
        <f>IF(ISNA(VLOOKUP($C55,'Canada Cup Calgary SS'!$A$17:$H$100,8,FALSE))=TRUE,0,VLOOKUP($C55,'Canada Cup Calgary SS'!$A$17:$H$100,8,FALSE))</f>
        <v>0</v>
      </c>
      <c r="Q55" s="112">
        <f>IF(ISNA(VLOOKUP($C55,'Caledon Timber Tour'!$A$17:$H$100,8,FALSE))=TRUE,0,VLOOKUP($C55,'Caledon Timber Tour'!$A$17:$H$100,8,FALSE))</f>
        <v>295.87155963302752</v>
      </c>
      <c r="R55" s="112">
        <f>IF(ISNA(VLOOKUP($C55,'Calgary NorAm Halfpipe Feb 11'!$A$17:$H$100,8,FALSE))=TRUE,0,VLOOKUP($C55,'Calgary NorAm Halfpipe Feb 11'!$A$17:$H$100,8,FALSE))</f>
        <v>0</v>
      </c>
      <c r="S55" s="112">
        <f>IF(ISNA(VLOOKUP($C55,'Calgary NorAm SS'!$A$17:$H$100,8,FALSE))=TRUE,0,VLOOKUP($C55,'Calgary NorAm SS'!$A$17:$H$100,8,FALSE))</f>
        <v>0</v>
      </c>
      <c r="T55" s="112">
        <f>IF(ISNA(VLOOKUP($C55,'Horseshoe Provincials SS'!$A$17:$H$100,8,FALSE))=TRUE,0,VLOOKUP($C55,'Horseshoe Provincials SS'!$A$17:$H$100,8,FALSE))</f>
        <v>275</v>
      </c>
      <c r="U55" s="112">
        <f>IF(ISNA(VLOOKUP($C55,'Calgary Nor Am HP Feb 10'!$A$17:$H$100,8,FALSE))=TRUE,0,VLOOKUP($C55,'Calgary Nor Am HP Feb 10'!$A$17:$H$100,8,FALSE))</f>
        <v>0</v>
      </c>
      <c r="V55" s="121">
        <f>IF(ISNA(VLOOKUP($C55,'Aspen Nor-Am SS'!$A$17:$H$100,8,FALSE))=TRUE,0,VLOOKUP($C55,'Aspen Nor-Am SS'!$A$17:$H$100,8,FALSE))</f>
        <v>0</v>
      </c>
      <c r="W55" s="121">
        <f>IF(ISNA(VLOOKUP($C55,'Aspen Nor-Am BA'!$A$17:$H$100,8,FALSE))=TRUE,0,VLOOKUP($C55,'Aspen Nor-Am BA'!$A$17:$H$100,8,FALSE))</f>
        <v>0</v>
      </c>
      <c r="X55" s="121">
        <f>IF(ISNA(VLOOKUP($C55,'Jr. Nats SS'!$A$17:$H$100,8,FALSE))=TRUE,0,VLOOKUP($C55,'Jr. Nats SS'!$A$17:$H$100,8,FALSE))</f>
        <v>0</v>
      </c>
      <c r="Y55" s="121">
        <f>IF(ISNA(VLOOKUP($C55,'Jr. Nats BA'!$A$17:$H$100,8,FALSE))=TRUE,0,VLOOKUP($C55,'Jr. Nats BA'!$A$17:$H$100,8,FALSE))</f>
        <v>0</v>
      </c>
      <c r="Z55" s="121">
        <f>IF(ISNA(VLOOKUP($C55,'Jr. Nats HP'!$A$17:$H$100,8,FALSE))=TRUE,0,VLOOKUP($C55,'Jr. Nats HP'!$A$17:$H$100,8,FALSE))</f>
        <v>0</v>
      </c>
      <c r="AA55" s="121">
        <f>IF(ISNA(VLOOKUP($C55,'Mammoth NorAM SS'!$A$17:$H$100,8,FALSE))=TRUE,0,VLOOKUP($C55,'Mammoth NorAM SS'!$A$17:$H$100,8,FALSE))</f>
        <v>0</v>
      </c>
      <c r="AB55" s="121">
        <f>IF(ISNA(VLOOKUP($C55,'Stoneham Canada Cup SS'!$A$17:$H$100,8,FALSE))=TRUE,0,VLOOKUP($C55,'Stoneham Canada Cup SS'!$A$17:$H$100,8,FALSE))</f>
        <v>0</v>
      </c>
      <c r="AC55" s="121">
        <f>IF(ISNA(VLOOKUP($C55,'Stoneham Canada Cup HP'!$A$17:$H$100,8,FALSE))=TRUE,0,VLOOKUP($C55,'Stoneham Canada Cup HP'!$A$17:$H$100,8,FALSE))</f>
        <v>0</v>
      </c>
      <c r="AD55" s="121">
        <f>IF(ISNA(VLOOKUP($C55,'Le Relais Nor Am'!$A$17:$H$100,8,FALSE))=TRUE,0,VLOOKUP($C55,'Le Relais Nor Am'!$A$17:$H$100,8,FALSE))</f>
        <v>0</v>
      </c>
      <c r="AE55" s="121">
        <f>IF(ISNA(VLOOKUP($C55,'Step Up Tour Le Relais PRO'!$A$17:$H$100,8,FALSE))=TRUE,0,VLOOKUP($C55,'Step Up Tour Le Relais PRO'!$A$17:$H$100,8,FALSE))</f>
        <v>0</v>
      </c>
    </row>
    <row r="56" spans="1:31" ht="15" customHeight="1">
      <c r="A56" s="100" t="s">
        <v>81</v>
      </c>
      <c r="B56" s="100" t="s">
        <v>72</v>
      </c>
      <c r="C56" s="96" t="s">
        <v>116</v>
      </c>
      <c r="D56" s="101"/>
      <c r="E56" s="100">
        <f t="shared" si="7"/>
        <v>51</v>
      </c>
      <c r="F56" s="19">
        <f t="shared" si="11"/>
        <v>51</v>
      </c>
      <c r="G56" s="20">
        <f t="shared" si="12"/>
        <v>297.87234042553189</v>
      </c>
      <c r="H56" s="20">
        <f t="shared" si="8"/>
        <v>215.47619047619051</v>
      </c>
      <c r="I56" s="20">
        <f t="shared" si="9"/>
        <v>206.97167755991285</v>
      </c>
      <c r="J56" s="19">
        <f t="shared" si="10"/>
        <v>720.32020846163527</v>
      </c>
      <c r="K56" s="21"/>
      <c r="L56" s="111" t="str">
        <f>IF(ISNA(VLOOKUP($C56,'COT SS MT.SIAMA'!$A$17:$H$100,8,FALSE))=TRUE,"0",VLOOKUP($C56,'COT SS MT.SIAMA'!$A$17:$H$100,8,FALSE))</f>
        <v>0</v>
      </c>
      <c r="M56" s="22">
        <f>IF(ISNA(VLOOKUP($C56,'COT B.A MT SIAMA'!$A$17:$H$100,8,FALSE))=TRUE,0,VLOOKUP($C56,'COT B.A MT SIAMA'!$A$17:$H$100,8,FALSE))</f>
        <v>0</v>
      </c>
      <c r="N56" s="22">
        <f>IF(ISNA(VLOOKUP($C56,'Muskoka TT Jan 20'!$A$17:$H$100,8,FALSE))=TRUE,0,VLOOKUP($C56,'Muskoka TT Jan 20'!$A$17:$H$100,8,FALSE))</f>
        <v>206.97167755991285</v>
      </c>
      <c r="O56" s="112">
        <f>IF(ISNA(VLOOKUP($C56,'Muskoka TT Jan 21'!$A$17:$H$100,8,FALSE))=TRUE,0,VLOOKUP($C56,'Muskoka TT Jan 21'!$A$17:$H$100,8,FALSE))</f>
        <v>165.20787746170677</v>
      </c>
      <c r="P56" s="112">
        <f>IF(ISNA(VLOOKUP($C56,'Canada Cup Calgary SS'!$A$17:$H$100,8,FALSE))=TRUE,0,VLOOKUP($C56,'Canada Cup Calgary SS'!$A$17:$H$100,8,FALSE))</f>
        <v>0</v>
      </c>
      <c r="Q56" s="112">
        <f>IF(ISNA(VLOOKUP($C56,'Caledon Timber Tour'!$A$17:$H$100,8,FALSE))=TRUE,0,VLOOKUP($C56,'Caledon Timber Tour'!$A$17:$H$100,8,FALSE))</f>
        <v>0</v>
      </c>
      <c r="R56" s="112">
        <f>IF(ISNA(VLOOKUP($C56,'Calgary NorAm Halfpipe Feb 11'!$A$17:$H$100,8,FALSE))=TRUE,0,VLOOKUP($C56,'Calgary NorAm Halfpipe Feb 11'!$A$17:$H$100,8,FALSE))</f>
        <v>0</v>
      </c>
      <c r="S56" s="112">
        <f>IF(ISNA(VLOOKUP($C56,'Calgary NorAm SS'!$A$17:$H$100,8,FALSE))=TRUE,0,VLOOKUP($C56,'Calgary NorAm SS'!$A$17:$H$100,8,FALSE))</f>
        <v>0</v>
      </c>
      <c r="T56" s="112">
        <f>IF(ISNA(VLOOKUP($C56,'Horseshoe Provincials SS'!$A$17:$H$100,8,FALSE))=TRUE,0,VLOOKUP($C56,'Horseshoe Provincials SS'!$A$17:$H$100,8,FALSE))</f>
        <v>215.47619047619051</v>
      </c>
      <c r="U56" s="112">
        <f>IF(ISNA(VLOOKUP($C56,'Calgary Nor Am HP Feb 10'!$A$17:$H$100,8,FALSE))=TRUE,0,VLOOKUP($C56,'Calgary Nor Am HP Feb 10'!$A$17:$H$100,8,FALSE))</f>
        <v>0</v>
      </c>
      <c r="V56" s="121">
        <f>IF(ISNA(VLOOKUP($C56,'Aspen Nor-Am SS'!$A$17:$H$100,8,FALSE))=TRUE,0,VLOOKUP($C56,'Aspen Nor-Am SS'!$A$17:$H$100,8,FALSE))</f>
        <v>0</v>
      </c>
      <c r="W56" s="121">
        <f>IF(ISNA(VLOOKUP($C56,'Aspen Nor-Am BA'!$A$17:$H$100,8,FALSE))=TRUE,0,VLOOKUP($C56,'Aspen Nor-Am BA'!$A$17:$H$100,8,FALSE))</f>
        <v>0</v>
      </c>
      <c r="X56" s="121">
        <f>IF(ISNA(VLOOKUP($C56,'Jr. Nats SS'!$A$17:$H$100,8,FALSE))=TRUE,0,VLOOKUP($C56,'Jr. Nats SS'!$A$17:$H$100,8,FALSE))</f>
        <v>0</v>
      </c>
      <c r="Y56" s="121">
        <f>IF(ISNA(VLOOKUP($C56,'Jr. Nats BA'!$A$17:$H$100,8,FALSE))=TRUE,0,VLOOKUP($C56,'Jr. Nats BA'!$A$17:$H$100,8,FALSE))</f>
        <v>0</v>
      </c>
      <c r="Z56" s="121">
        <f>IF(ISNA(VLOOKUP($C56,'Jr. Nats HP'!$A$17:$H$100,8,FALSE))=TRUE,0,VLOOKUP($C56,'Jr. Nats HP'!$A$17:$H$100,8,FALSE))</f>
        <v>0</v>
      </c>
      <c r="AA56" s="121">
        <f>IF(ISNA(VLOOKUP($C56,'Mammoth NorAM SS'!$A$17:$H$100,8,FALSE))=TRUE,0,VLOOKUP($C56,'Mammoth NorAM SS'!$A$17:$H$100,8,FALSE))</f>
        <v>0</v>
      </c>
      <c r="AB56" s="121">
        <f>IF(ISNA(VLOOKUP($C56,'Stoneham Canada Cup SS'!$A$17:$H$100,8,FALSE))=TRUE,0,VLOOKUP($C56,'Stoneham Canada Cup SS'!$A$17:$H$100,8,FALSE))</f>
        <v>297.87234042553189</v>
      </c>
      <c r="AC56" s="121">
        <f>IF(ISNA(VLOOKUP($C56,'Stoneham Canada Cup HP'!$A$17:$H$100,8,FALSE))=TRUE,0,VLOOKUP($C56,'Stoneham Canada Cup HP'!$A$17:$H$100,8,FALSE))</f>
        <v>0</v>
      </c>
      <c r="AD56" s="121">
        <f>IF(ISNA(VLOOKUP($C56,'Le Relais Nor Am'!$A$17:$H$100,8,FALSE))=TRUE,0,VLOOKUP($C56,'Le Relais Nor Am'!$A$17:$H$100,8,FALSE))</f>
        <v>0</v>
      </c>
      <c r="AE56" s="121">
        <f>IF(ISNA(VLOOKUP($C56,'Step Up Tour Le Relais PRO'!$A$17:$H$100,8,FALSE))=TRUE,0,VLOOKUP($C56,'Step Up Tour Le Relais PRO'!$A$17:$H$100,8,FALSE))</f>
        <v>0</v>
      </c>
    </row>
    <row r="57" spans="1:31" ht="15" customHeight="1">
      <c r="A57" s="100" t="s">
        <v>121</v>
      </c>
      <c r="B57" s="100" t="s">
        <v>71</v>
      </c>
      <c r="C57" s="96" t="s">
        <v>123</v>
      </c>
      <c r="D57" s="101"/>
      <c r="E57" s="100">
        <f t="shared" si="7"/>
        <v>52</v>
      </c>
      <c r="F57" s="19">
        <f t="shared" si="11"/>
        <v>52</v>
      </c>
      <c r="G57" s="20">
        <f t="shared" si="12"/>
        <v>372.70642201834863</v>
      </c>
      <c r="H57" s="20">
        <f t="shared" si="8"/>
        <v>183.00653594771242</v>
      </c>
      <c r="I57" s="20">
        <f t="shared" si="9"/>
        <v>154.76190476190476</v>
      </c>
      <c r="J57" s="19">
        <f t="shared" si="10"/>
        <v>710.47486272796573</v>
      </c>
      <c r="K57" s="21"/>
      <c r="L57" s="111" t="str">
        <f>IF(ISNA(VLOOKUP($C57,'COT SS MT.SIAMA'!$A$17:$H$100,8,FALSE))=TRUE,"0",VLOOKUP($C57,'COT SS MT.SIAMA'!$A$17:$H$100,8,FALSE))</f>
        <v>0</v>
      </c>
      <c r="M57" s="22">
        <f>IF(ISNA(VLOOKUP($C57,'COT B.A MT SIAMA'!$A$17:$H$100,8,FALSE))=TRUE,0,VLOOKUP($C57,'COT B.A MT SIAMA'!$A$17:$H$100,8,FALSE))</f>
        <v>0</v>
      </c>
      <c r="N57" s="22">
        <f>IF(ISNA(VLOOKUP($C57,'Muskoka TT Jan 20'!$A$17:$H$100,8,FALSE))=TRUE,0,VLOOKUP($C57,'Muskoka TT Jan 20'!$A$17:$H$100,8,FALSE))</f>
        <v>183.00653594771242</v>
      </c>
      <c r="O57" s="112">
        <f>IF(ISNA(VLOOKUP($C57,'Muskoka TT Jan 21'!$A$17:$H$100,8,FALSE))=TRUE,0,VLOOKUP($C57,'Muskoka TT Jan 21'!$A$17:$H$100,8,FALSE))</f>
        <v>41.575492341356671</v>
      </c>
      <c r="P57" s="112">
        <f>IF(ISNA(VLOOKUP($C57,'Canada Cup Calgary SS'!$A$17:$H$100,8,FALSE))=TRUE,0,VLOOKUP($C57,'Canada Cup Calgary SS'!$A$17:$H$100,8,FALSE))</f>
        <v>0</v>
      </c>
      <c r="Q57" s="112">
        <f>IF(ISNA(VLOOKUP($C57,'Caledon Timber Tour'!$A$17:$H$100,8,FALSE))=TRUE,0,VLOOKUP($C57,'Caledon Timber Tour'!$A$17:$H$100,8,FALSE))</f>
        <v>372.70642201834863</v>
      </c>
      <c r="R57" s="112">
        <f>IF(ISNA(VLOOKUP($C57,'Calgary NorAm Halfpipe Feb 11'!$A$17:$H$100,8,FALSE))=TRUE,0,VLOOKUP($C57,'Calgary NorAm Halfpipe Feb 11'!$A$17:$H$100,8,FALSE))</f>
        <v>0</v>
      </c>
      <c r="S57" s="112">
        <f>IF(ISNA(VLOOKUP($C57,'Calgary NorAm SS'!$A$17:$H$100,8,FALSE))=TRUE,0,VLOOKUP($C57,'Calgary NorAm SS'!$A$17:$H$100,8,FALSE))</f>
        <v>0</v>
      </c>
      <c r="T57" s="112">
        <f>IF(ISNA(VLOOKUP($C57,'Horseshoe Provincials SS'!$A$17:$H$100,8,FALSE))=TRUE,0,VLOOKUP($C57,'Horseshoe Provincials SS'!$A$17:$H$100,8,FALSE))</f>
        <v>154.76190476190476</v>
      </c>
      <c r="U57" s="112">
        <f>IF(ISNA(VLOOKUP($C57,'Calgary Nor Am HP Feb 10'!$A$17:$H$100,8,FALSE))=TRUE,0,VLOOKUP($C57,'Calgary Nor Am HP Feb 10'!$A$17:$H$100,8,FALSE))</f>
        <v>0</v>
      </c>
      <c r="V57" s="121">
        <f>IF(ISNA(VLOOKUP($C57,'Aspen Nor-Am SS'!$A$17:$H$100,8,FALSE))=TRUE,0,VLOOKUP($C57,'Aspen Nor-Am SS'!$A$17:$H$100,8,FALSE))</f>
        <v>0</v>
      </c>
      <c r="W57" s="121">
        <f>IF(ISNA(VLOOKUP($C57,'Aspen Nor-Am BA'!$A$17:$H$100,8,FALSE))=TRUE,0,VLOOKUP($C57,'Aspen Nor-Am BA'!$A$17:$H$100,8,FALSE))</f>
        <v>0</v>
      </c>
      <c r="X57" s="121">
        <f>IF(ISNA(VLOOKUP($C57,'Jr. Nats SS'!$A$17:$H$100,8,FALSE))=TRUE,0,VLOOKUP($C57,'Jr. Nats SS'!$A$17:$H$100,8,FALSE))</f>
        <v>0</v>
      </c>
      <c r="Y57" s="121">
        <f>IF(ISNA(VLOOKUP($C57,'Jr. Nats BA'!$A$17:$H$100,8,FALSE))=TRUE,0,VLOOKUP($C57,'Jr. Nats BA'!$A$17:$H$100,8,FALSE))</f>
        <v>0</v>
      </c>
      <c r="Z57" s="121">
        <f>IF(ISNA(VLOOKUP($C57,'Jr. Nats HP'!$A$17:$H$100,8,FALSE))=TRUE,0,VLOOKUP($C57,'Jr. Nats HP'!$A$17:$H$100,8,FALSE))</f>
        <v>0</v>
      </c>
      <c r="AA57" s="121">
        <f>IF(ISNA(VLOOKUP($C57,'Mammoth NorAM SS'!$A$17:$H$100,8,FALSE))=TRUE,0,VLOOKUP($C57,'Mammoth NorAM SS'!$A$17:$H$100,8,FALSE))</f>
        <v>0</v>
      </c>
      <c r="AB57" s="121">
        <f>IF(ISNA(VLOOKUP($C57,'Stoneham Canada Cup SS'!$A$17:$H$100,8,FALSE))=TRUE,0,VLOOKUP($C57,'Stoneham Canada Cup SS'!$A$17:$H$100,8,FALSE))</f>
        <v>0</v>
      </c>
      <c r="AC57" s="121">
        <f>IF(ISNA(VLOOKUP($C57,'Stoneham Canada Cup HP'!$A$17:$H$100,8,FALSE))=TRUE,0,VLOOKUP($C57,'Stoneham Canada Cup HP'!$A$17:$H$100,8,FALSE))</f>
        <v>0</v>
      </c>
      <c r="AD57" s="121">
        <f>IF(ISNA(VLOOKUP($C57,'Le Relais Nor Am'!$A$17:$H$100,8,FALSE))=TRUE,0,VLOOKUP($C57,'Le Relais Nor Am'!$A$17:$H$100,8,FALSE))</f>
        <v>0</v>
      </c>
      <c r="AE57" s="121">
        <f>IF(ISNA(VLOOKUP($C57,'Step Up Tour Le Relais PRO'!$A$17:$H$100,8,FALSE))=TRUE,0,VLOOKUP($C57,'Step Up Tour Le Relais PRO'!$A$17:$H$100,8,FALSE))</f>
        <v>0</v>
      </c>
    </row>
    <row r="58" spans="1:31" ht="15" customHeight="1">
      <c r="A58" s="100" t="s">
        <v>121</v>
      </c>
      <c r="B58" s="100" t="s">
        <v>68</v>
      </c>
      <c r="C58" s="96" t="s">
        <v>132</v>
      </c>
      <c r="D58" s="101"/>
      <c r="E58" s="100">
        <f t="shared" si="7"/>
        <v>53</v>
      </c>
      <c r="F58" s="19">
        <f t="shared" si="11"/>
        <v>53</v>
      </c>
      <c r="G58" s="20">
        <f t="shared" si="12"/>
        <v>255.73394495412845</v>
      </c>
      <c r="H58" s="20">
        <f t="shared" si="8"/>
        <v>247.61904761904762</v>
      </c>
      <c r="I58" s="20">
        <f t="shared" si="9"/>
        <v>173.96061269146605</v>
      </c>
      <c r="J58" s="19">
        <f t="shared" si="10"/>
        <v>677.31360526464209</v>
      </c>
      <c r="K58" s="21"/>
      <c r="L58" s="111" t="str">
        <f>IF(ISNA(VLOOKUP($C58,'COT SS MT.SIAMA'!$A$17:$H$100,8,FALSE))=TRUE,"0",VLOOKUP($C58,'COT SS MT.SIAMA'!$A$17:$H$100,8,FALSE))</f>
        <v>0</v>
      </c>
      <c r="M58" s="22">
        <f>IF(ISNA(VLOOKUP($C58,'COT B.A MT SIAMA'!$A$17:$H$100,8,FALSE))=TRUE,0,VLOOKUP($C58,'COT B.A MT SIAMA'!$A$17:$H$100,8,FALSE))</f>
        <v>0</v>
      </c>
      <c r="N58" s="22">
        <f>IF(ISNA(VLOOKUP($C58,'Muskoka TT Jan 20'!$A$17:$H$100,8,FALSE))=TRUE,0,VLOOKUP($C58,'Muskoka TT Jan 20'!$A$17:$H$100,8,FALSE))</f>
        <v>84.967320261437905</v>
      </c>
      <c r="O58" s="112">
        <f>IF(ISNA(VLOOKUP($C58,'Muskoka TT Jan 21'!$A$17:$H$100,8,FALSE))=TRUE,0,VLOOKUP($C58,'Muskoka TT Jan 21'!$A$17:$H$100,8,FALSE))</f>
        <v>173.96061269146605</v>
      </c>
      <c r="P58" s="112">
        <f>IF(ISNA(VLOOKUP($C58,'Canada Cup Calgary SS'!$A$17:$H$100,8,FALSE))=TRUE,0,VLOOKUP($C58,'Canada Cup Calgary SS'!$A$17:$H$100,8,FALSE))</f>
        <v>0</v>
      </c>
      <c r="Q58" s="112">
        <f>IF(ISNA(VLOOKUP($C58,'Caledon Timber Tour'!$A$17:$H$100,8,FALSE))=TRUE,0,VLOOKUP($C58,'Caledon Timber Tour'!$A$17:$H$100,8,FALSE))</f>
        <v>255.73394495412845</v>
      </c>
      <c r="R58" s="112">
        <f>IF(ISNA(VLOOKUP($C58,'Calgary NorAm Halfpipe Feb 11'!$A$17:$H$100,8,FALSE))=TRUE,0,VLOOKUP($C58,'Calgary NorAm Halfpipe Feb 11'!$A$17:$H$100,8,FALSE))</f>
        <v>0</v>
      </c>
      <c r="S58" s="112">
        <f>IF(ISNA(VLOOKUP($C58,'Calgary NorAm SS'!$A$17:$H$100,8,FALSE))=TRUE,0,VLOOKUP($C58,'Calgary NorAm SS'!$A$17:$H$100,8,FALSE))</f>
        <v>0</v>
      </c>
      <c r="T58" s="112">
        <f>IF(ISNA(VLOOKUP($C58,'Horseshoe Provincials SS'!$A$17:$H$100,8,FALSE))=TRUE,0,VLOOKUP($C58,'Horseshoe Provincials SS'!$A$17:$H$100,8,FALSE))</f>
        <v>247.61904761904762</v>
      </c>
      <c r="U58" s="112">
        <f>IF(ISNA(VLOOKUP($C58,'Calgary Nor Am HP Feb 10'!$A$17:$H$100,8,FALSE))=TRUE,0,VLOOKUP($C58,'Calgary Nor Am HP Feb 10'!$A$17:$H$100,8,FALSE))</f>
        <v>0</v>
      </c>
      <c r="V58" s="121">
        <f>IF(ISNA(VLOOKUP($C58,'Aspen Nor-Am SS'!$A$17:$H$100,8,FALSE))=TRUE,0,VLOOKUP($C58,'Aspen Nor-Am SS'!$A$17:$H$100,8,FALSE))</f>
        <v>0</v>
      </c>
      <c r="W58" s="121">
        <f>IF(ISNA(VLOOKUP($C58,'Aspen Nor-Am BA'!$A$17:$H$100,8,FALSE))=TRUE,0,VLOOKUP($C58,'Aspen Nor-Am BA'!$A$17:$H$100,8,FALSE))</f>
        <v>0</v>
      </c>
      <c r="X58" s="121">
        <f>IF(ISNA(VLOOKUP($C58,'Jr. Nats SS'!$A$17:$H$100,8,FALSE))=TRUE,0,VLOOKUP($C58,'Jr. Nats SS'!$A$17:$H$100,8,FALSE))</f>
        <v>0</v>
      </c>
      <c r="Y58" s="121">
        <f>IF(ISNA(VLOOKUP($C58,'Jr. Nats BA'!$A$17:$H$100,8,FALSE))=TRUE,0,VLOOKUP($C58,'Jr. Nats BA'!$A$17:$H$100,8,FALSE))</f>
        <v>0</v>
      </c>
      <c r="Z58" s="121">
        <f>IF(ISNA(VLOOKUP($C58,'Jr. Nats HP'!$A$17:$H$100,8,FALSE))=TRUE,0,VLOOKUP($C58,'Jr. Nats HP'!$A$17:$H$100,8,FALSE))</f>
        <v>0</v>
      </c>
      <c r="AA58" s="121">
        <f>IF(ISNA(VLOOKUP($C58,'Mammoth NorAM SS'!$A$17:$H$100,8,FALSE))=TRUE,0,VLOOKUP($C58,'Mammoth NorAM SS'!$A$17:$H$100,8,FALSE))</f>
        <v>0</v>
      </c>
      <c r="AB58" s="121">
        <f>IF(ISNA(VLOOKUP($C58,'Stoneham Canada Cup SS'!$A$17:$H$100,8,FALSE))=TRUE,0,VLOOKUP($C58,'Stoneham Canada Cup SS'!$A$17:$H$100,8,FALSE))</f>
        <v>0</v>
      </c>
      <c r="AC58" s="121">
        <f>IF(ISNA(VLOOKUP($C58,'Stoneham Canada Cup HP'!$A$17:$H$100,8,FALSE))=TRUE,0,VLOOKUP($C58,'Stoneham Canada Cup HP'!$A$17:$H$100,8,FALSE))</f>
        <v>0</v>
      </c>
      <c r="AD58" s="121">
        <f>IF(ISNA(VLOOKUP($C58,'Le Relais Nor Am'!$A$17:$H$100,8,FALSE))=TRUE,0,VLOOKUP($C58,'Le Relais Nor Am'!$A$17:$H$100,8,FALSE))</f>
        <v>0</v>
      </c>
      <c r="AE58" s="121">
        <f>IF(ISNA(VLOOKUP($C58,'Step Up Tour Le Relais PRO'!$A$17:$H$100,8,FALSE))=TRUE,0,VLOOKUP($C58,'Step Up Tour Le Relais PRO'!$A$17:$H$100,8,FALSE))</f>
        <v>0</v>
      </c>
    </row>
    <row r="59" spans="1:31" ht="15" customHeight="1">
      <c r="A59" s="100" t="s">
        <v>69</v>
      </c>
      <c r="B59" s="100" t="s">
        <v>68</v>
      </c>
      <c r="C59" s="96" t="s">
        <v>103</v>
      </c>
      <c r="D59" s="101"/>
      <c r="E59" s="100">
        <f t="shared" si="7"/>
        <v>54</v>
      </c>
      <c r="F59" s="19">
        <f t="shared" si="11"/>
        <v>54</v>
      </c>
      <c r="G59" s="20">
        <f t="shared" si="12"/>
        <v>299.56427015250546</v>
      </c>
      <c r="H59" s="20">
        <f t="shared" si="8"/>
        <v>194.04761904761907</v>
      </c>
      <c r="I59" s="20">
        <f t="shared" si="9"/>
        <v>182.71334792122536</v>
      </c>
      <c r="J59" s="19">
        <f t="shared" si="10"/>
        <v>676.32523712134991</v>
      </c>
      <c r="K59" s="21"/>
      <c r="L59" s="111" t="str">
        <f>IF(ISNA(VLOOKUP($C59,'COT SS MT.SIAMA'!$A$17:$H$100,8,FALSE))=TRUE,"0",VLOOKUP($C59,'COT SS MT.SIAMA'!$A$17:$H$100,8,FALSE))</f>
        <v>0</v>
      </c>
      <c r="M59" s="22">
        <f>IF(ISNA(VLOOKUP($C59,'COT B.A MT SIAMA'!$A$17:$H$100,8,FALSE))=TRUE,0,VLOOKUP($C59,'COT B.A MT SIAMA'!$A$17:$H$100,8,FALSE))</f>
        <v>0</v>
      </c>
      <c r="N59" s="22">
        <f>IF(ISNA(VLOOKUP($C59,'Muskoka TT Jan 20'!$A$17:$H$100,8,FALSE))=TRUE,0,VLOOKUP($C59,'Muskoka TT Jan 20'!$A$17:$H$100,8,FALSE))</f>
        <v>299.56427015250546</v>
      </c>
      <c r="O59" s="112">
        <f>IF(ISNA(VLOOKUP($C59,'Muskoka TT Jan 21'!$A$17:$H$100,8,FALSE))=TRUE,0,VLOOKUP($C59,'Muskoka TT Jan 21'!$A$17:$H$100,8,FALSE))</f>
        <v>182.71334792122536</v>
      </c>
      <c r="P59" s="112">
        <f>IF(ISNA(VLOOKUP($C59,'Canada Cup Calgary SS'!$A$17:$H$100,8,FALSE))=TRUE,0,VLOOKUP($C59,'Canada Cup Calgary SS'!$A$17:$H$100,8,FALSE))</f>
        <v>0</v>
      </c>
      <c r="Q59" s="112">
        <f>IF(ISNA(VLOOKUP($C59,'Caledon Timber Tour'!$A$17:$H$100,8,FALSE))=TRUE,0,VLOOKUP($C59,'Caledon Timber Tour'!$A$17:$H$100,8,FALSE))</f>
        <v>0</v>
      </c>
      <c r="R59" s="112">
        <f>IF(ISNA(VLOOKUP($C59,'Calgary NorAm Halfpipe Feb 11'!$A$17:$H$100,8,FALSE))=TRUE,0,VLOOKUP($C59,'Calgary NorAm Halfpipe Feb 11'!$A$17:$H$100,8,FALSE))</f>
        <v>0</v>
      </c>
      <c r="S59" s="112">
        <f>IF(ISNA(VLOOKUP($C59,'Calgary NorAm SS'!$A$17:$H$100,8,FALSE))=TRUE,0,VLOOKUP($C59,'Calgary NorAm SS'!$A$17:$H$100,8,FALSE))</f>
        <v>0</v>
      </c>
      <c r="T59" s="112">
        <f>IF(ISNA(VLOOKUP($C59,'Horseshoe Provincials SS'!$A$17:$H$100,8,FALSE))=TRUE,0,VLOOKUP($C59,'Horseshoe Provincials SS'!$A$17:$H$100,8,FALSE))</f>
        <v>194.04761904761907</v>
      </c>
      <c r="U59" s="112">
        <f>IF(ISNA(VLOOKUP($C59,'Calgary Nor Am HP Feb 10'!$A$17:$H$100,8,FALSE))=TRUE,0,VLOOKUP($C59,'Calgary Nor Am HP Feb 10'!$A$17:$H$100,8,FALSE))</f>
        <v>0</v>
      </c>
      <c r="V59" s="121">
        <f>IF(ISNA(VLOOKUP($C59,'Aspen Nor-Am SS'!$A$17:$H$100,8,FALSE))=TRUE,0,VLOOKUP($C59,'Aspen Nor-Am SS'!$A$17:$H$100,8,FALSE))</f>
        <v>0</v>
      </c>
      <c r="W59" s="121">
        <f>IF(ISNA(VLOOKUP($C59,'Aspen Nor-Am BA'!$A$17:$H$100,8,FALSE))=TRUE,0,VLOOKUP($C59,'Aspen Nor-Am BA'!$A$17:$H$100,8,FALSE))</f>
        <v>0</v>
      </c>
      <c r="X59" s="121">
        <f>IF(ISNA(VLOOKUP($C59,'Jr. Nats SS'!$A$17:$H$100,8,FALSE))=TRUE,0,VLOOKUP($C59,'Jr. Nats SS'!$A$17:$H$100,8,FALSE))</f>
        <v>0</v>
      </c>
      <c r="Y59" s="121">
        <f>IF(ISNA(VLOOKUP($C59,'Jr. Nats BA'!$A$17:$H$100,8,FALSE))=TRUE,0,VLOOKUP($C59,'Jr. Nats BA'!$A$17:$H$100,8,FALSE))</f>
        <v>0</v>
      </c>
      <c r="Z59" s="121">
        <f>IF(ISNA(VLOOKUP($C59,'Jr. Nats HP'!$A$17:$H$100,8,FALSE))=TRUE,0,VLOOKUP($C59,'Jr. Nats HP'!$A$17:$H$100,8,FALSE))</f>
        <v>0</v>
      </c>
      <c r="AA59" s="121">
        <f>IF(ISNA(VLOOKUP($C59,'Mammoth NorAM SS'!$A$17:$H$100,8,FALSE))=TRUE,0,VLOOKUP($C59,'Mammoth NorAM SS'!$A$17:$H$100,8,FALSE))</f>
        <v>0</v>
      </c>
      <c r="AB59" s="121">
        <f>IF(ISNA(VLOOKUP($C59,'Stoneham Canada Cup SS'!$A$17:$H$100,8,FALSE))=TRUE,0,VLOOKUP($C59,'Stoneham Canada Cup SS'!$A$17:$H$100,8,FALSE))</f>
        <v>0</v>
      </c>
      <c r="AC59" s="121">
        <f>IF(ISNA(VLOOKUP($C59,'Stoneham Canada Cup HP'!$A$17:$H$100,8,FALSE))=TRUE,0,VLOOKUP($C59,'Stoneham Canada Cup HP'!$A$17:$H$100,8,FALSE))</f>
        <v>0</v>
      </c>
      <c r="AD59" s="121">
        <f>IF(ISNA(VLOOKUP($C59,'Le Relais Nor Am'!$A$17:$H$100,8,FALSE))=TRUE,0,VLOOKUP($C59,'Le Relais Nor Am'!$A$17:$H$100,8,FALSE))</f>
        <v>0</v>
      </c>
      <c r="AE59" s="121">
        <f>IF(ISNA(VLOOKUP($C59,'Step Up Tour Le Relais PRO'!$A$17:$H$100,8,FALSE))=TRUE,0,VLOOKUP($C59,'Step Up Tour Le Relais PRO'!$A$17:$H$100,8,FALSE))</f>
        <v>0</v>
      </c>
    </row>
    <row r="60" spans="1:31" ht="15" customHeight="1">
      <c r="A60" s="100" t="s">
        <v>92</v>
      </c>
      <c r="B60" s="100" t="s">
        <v>71</v>
      </c>
      <c r="C60" s="96" t="s">
        <v>98</v>
      </c>
      <c r="D60" s="101"/>
      <c r="E60" s="100">
        <f t="shared" si="7"/>
        <v>55</v>
      </c>
      <c r="F60" s="19">
        <f t="shared" si="11"/>
        <v>55</v>
      </c>
      <c r="G60" s="20">
        <f t="shared" si="12"/>
        <v>348.8095238095238</v>
      </c>
      <c r="H60" s="20">
        <f t="shared" si="8"/>
        <v>320.2614379084967</v>
      </c>
      <c r="I60" s="20">
        <f t="shared" si="9"/>
        <v>0</v>
      </c>
      <c r="J60" s="19">
        <f t="shared" si="10"/>
        <v>669.0709617180205</v>
      </c>
      <c r="K60" s="21"/>
      <c r="L60" s="111" t="str">
        <f>IF(ISNA(VLOOKUP($C60,'COT SS MT.SIAMA'!$A$17:$H$100,8,FALSE))=TRUE,"0",VLOOKUP($C60,'COT SS MT.SIAMA'!$A$17:$H$100,8,FALSE))</f>
        <v>0</v>
      </c>
      <c r="M60" s="22">
        <f>IF(ISNA(VLOOKUP($C60,'COT B.A MT SIAMA'!$A$17:$H$100,8,FALSE))=TRUE,0,VLOOKUP($C60,'COT B.A MT SIAMA'!$A$17:$H$100,8,FALSE))</f>
        <v>0</v>
      </c>
      <c r="N60" s="22">
        <f>IF(ISNA(VLOOKUP($C60,'Muskoka TT Jan 20'!$A$17:$H$100,8,FALSE))=TRUE,0,VLOOKUP($C60,'Muskoka TT Jan 20'!$A$17:$H$100,8,FALSE))</f>
        <v>320.2614379084967</v>
      </c>
      <c r="O60" s="112">
        <f>IF(ISNA(VLOOKUP($C60,'Muskoka TT Jan 21'!$A$17:$H$100,8,FALSE))=TRUE,0,VLOOKUP($C60,'Muskoka TT Jan 21'!$A$17:$H$100,8,FALSE))</f>
        <v>0</v>
      </c>
      <c r="P60" s="112">
        <f>IF(ISNA(VLOOKUP($C60,'Canada Cup Calgary SS'!$A$17:$H$100,8,FALSE))=TRUE,0,VLOOKUP($C60,'Canada Cup Calgary SS'!$A$17:$H$100,8,FALSE))</f>
        <v>0</v>
      </c>
      <c r="Q60" s="112">
        <f>IF(ISNA(VLOOKUP($C60,'Caledon Timber Tour'!$A$17:$H$100,8,FALSE))=TRUE,0,VLOOKUP($C60,'Caledon Timber Tour'!$A$17:$H$100,8,FALSE))</f>
        <v>0</v>
      </c>
      <c r="R60" s="112">
        <f>IF(ISNA(VLOOKUP($C60,'Calgary NorAm Halfpipe Feb 11'!$A$17:$H$100,8,FALSE))=TRUE,0,VLOOKUP($C60,'Calgary NorAm Halfpipe Feb 11'!$A$17:$H$100,8,FALSE))</f>
        <v>0</v>
      </c>
      <c r="S60" s="112">
        <f>IF(ISNA(VLOOKUP($C60,'Calgary NorAm SS'!$A$17:$H$100,8,FALSE))=TRUE,0,VLOOKUP($C60,'Calgary NorAm SS'!$A$17:$H$100,8,FALSE))</f>
        <v>0</v>
      </c>
      <c r="T60" s="112">
        <f>IF(ISNA(VLOOKUP($C60,'Horseshoe Provincials SS'!$A$17:$H$100,8,FALSE))=TRUE,0,VLOOKUP($C60,'Horseshoe Provincials SS'!$A$17:$H$100,8,FALSE))</f>
        <v>348.8095238095238</v>
      </c>
      <c r="U60" s="112">
        <f>IF(ISNA(VLOOKUP($C60,'Calgary Nor Am HP Feb 10'!$A$17:$H$100,8,FALSE))=TRUE,0,VLOOKUP($C60,'Calgary Nor Am HP Feb 10'!$A$17:$H$100,8,FALSE))</f>
        <v>0</v>
      </c>
      <c r="V60" s="121">
        <f>IF(ISNA(VLOOKUP($C60,'Aspen Nor-Am SS'!$A$17:$H$100,8,FALSE))=TRUE,0,VLOOKUP($C60,'Aspen Nor-Am SS'!$A$17:$H$100,8,FALSE))</f>
        <v>0</v>
      </c>
      <c r="W60" s="121">
        <f>IF(ISNA(VLOOKUP($C60,'Aspen Nor-Am BA'!$A$17:$H$100,8,FALSE))=TRUE,0,VLOOKUP($C60,'Aspen Nor-Am BA'!$A$17:$H$100,8,FALSE))</f>
        <v>0</v>
      </c>
      <c r="X60" s="121">
        <f>IF(ISNA(VLOOKUP($C60,'Jr. Nats SS'!$A$17:$H$100,8,FALSE))=TRUE,0,VLOOKUP($C60,'Jr. Nats SS'!$A$17:$H$100,8,FALSE))</f>
        <v>0</v>
      </c>
      <c r="Y60" s="121">
        <f>IF(ISNA(VLOOKUP($C60,'Jr. Nats BA'!$A$17:$H$100,8,FALSE))=TRUE,0,VLOOKUP($C60,'Jr. Nats BA'!$A$17:$H$100,8,FALSE))</f>
        <v>0</v>
      </c>
      <c r="Z60" s="121">
        <f>IF(ISNA(VLOOKUP($C60,'Jr. Nats HP'!$A$17:$H$100,8,FALSE))=TRUE,0,VLOOKUP($C60,'Jr. Nats HP'!$A$17:$H$100,8,FALSE))</f>
        <v>0</v>
      </c>
      <c r="AA60" s="121">
        <f>IF(ISNA(VLOOKUP($C60,'Mammoth NorAM SS'!$A$17:$H$100,8,FALSE))=TRUE,0,VLOOKUP($C60,'Mammoth NorAM SS'!$A$17:$H$100,8,FALSE))</f>
        <v>0</v>
      </c>
      <c r="AB60" s="121">
        <f>IF(ISNA(VLOOKUP($C60,'Stoneham Canada Cup SS'!$A$17:$H$100,8,FALSE))=TRUE,0,VLOOKUP($C60,'Stoneham Canada Cup SS'!$A$17:$H$100,8,FALSE))</f>
        <v>0</v>
      </c>
      <c r="AC60" s="121">
        <f>IF(ISNA(VLOOKUP($C60,'Stoneham Canada Cup HP'!$A$17:$H$100,8,FALSE))=TRUE,0,VLOOKUP($C60,'Stoneham Canada Cup HP'!$A$17:$H$100,8,FALSE))</f>
        <v>0</v>
      </c>
      <c r="AD60" s="121">
        <f>IF(ISNA(VLOOKUP($C60,'Le Relais Nor Am'!$A$17:$H$100,8,FALSE))=TRUE,0,VLOOKUP($C60,'Le Relais Nor Am'!$A$17:$H$100,8,FALSE))</f>
        <v>0</v>
      </c>
      <c r="AE60" s="121">
        <f>IF(ISNA(VLOOKUP($C60,'Step Up Tour Le Relais PRO'!$A$17:$H$100,8,FALSE))=TRUE,0,VLOOKUP($C60,'Step Up Tour Le Relais PRO'!$A$17:$H$100,8,FALSE))</f>
        <v>0</v>
      </c>
    </row>
    <row r="61" spans="1:31" ht="15" customHeight="1">
      <c r="A61" s="100" t="s">
        <v>112</v>
      </c>
      <c r="B61" s="100" t="s">
        <v>71</v>
      </c>
      <c r="C61" s="96" t="s">
        <v>111</v>
      </c>
      <c r="D61" s="101"/>
      <c r="E61" s="100">
        <f t="shared" si="7"/>
        <v>56</v>
      </c>
      <c r="F61" s="19">
        <f t="shared" si="11"/>
        <v>56</v>
      </c>
      <c r="G61" s="20">
        <f t="shared" si="12"/>
        <v>235.09174311926606</v>
      </c>
      <c r="H61" s="20">
        <f t="shared" si="8"/>
        <v>228.75816993464053</v>
      </c>
      <c r="I61" s="20">
        <f t="shared" si="9"/>
        <v>179.43107221006562</v>
      </c>
      <c r="J61" s="19">
        <f t="shared" si="10"/>
        <v>643.28098526397218</v>
      </c>
      <c r="K61" s="21"/>
      <c r="L61" s="111" t="str">
        <f>IF(ISNA(VLOOKUP($C61,'COT SS MT.SIAMA'!$A$17:$H$100,8,FALSE))=TRUE,"0",VLOOKUP($C61,'COT SS MT.SIAMA'!$A$17:$H$100,8,FALSE))</f>
        <v>0</v>
      </c>
      <c r="M61" s="22">
        <f>IF(ISNA(VLOOKUP($C61,'COT B.A MT SIAMA'!$A$17:$H$100,8,FALSE))=TRUE,0,VLOOKUP($C61,'COT B.A MT SIAMA'!$A$17:$H$100,8,FALSE))</f>
        <v>0</v>
      </c>
      <c r="N61" s="22">
        <f>IF(ISNA(VLOOKUP($C61,'Muskoka TT Jan 20'!$A$17:$H$100,8,FALSE))=TRUE,0,VLOOKUP($C61,'Muskoka TT Jan 20'!$A$17:$H$100,8,FALSE))</f>
        <v>228.75816993464053</v>
      </c>
      <c r="O61" s="112">
        <f>IF(ISNA(VLOOKUP($C61,'Muskoka TT Jan 21'!$A$17:$H$100,8,FALSE))=TRUE,0,VLOOKUP($C61,'Muskoka TT Jan 21'!$A$17:$H$100,8,FALSE))</f>
        <v>179.43107221006562</v>
      </c>
      <c r="P61" s="112">
        <f>IF(ISNA(VLOOKUP($C61,'Canada Cup Calgary SS'!$A$17:$H$100,8,FALSE))=TRUE,0,VLOOKUP($C61,'Canada Cup Calgary SS'!$A$17:$H$100,8,FALSE))</f>
        <v>0</v>
      </c>
      <c r="Q61" s="112">
        <f>IF(ISNA(VLOOKUP($C61,'Caledon Timber Tour'!$A$17:$H$100,8,FALSE))=TRUE,0,VLOOKUP($C61,'Caledon Timber Tour'!$A$17:$H$100,8,FALSE))</f>
        <v>235.09174311926606</v>
      </c>
      <c r="R61" s="112">
        <f>IF(ISNA(VLOOKUP($C61,'Calgary NorAm Halfpipe Feb 11'!$A$17:$H$100,8,FALSE))=TRUE,0,VLOOKUP($C61,'Calgary NorAm Halfpipe Feb 11'!$A$17:$H$100,8,FALSE))</f>
        <v>0</v>
      </c>
      <c r="S61" s="112">
        <f>IF(ISNA(VLOOKUP($C61,'Calgary NorAm SS'!$A$17:$H$100,8,FALSE))=TRUE,0,VLOOKUP($C61,'Calgary NorAm SS'!$A$17:$H$100,8,FALSE))</f>
        <v>0</v>
      </c>
      <c r="T61" s="112">
        <f>IF(ISNA(VLOOKUP($C61,'Horseshoe Provincials SS'!$A$17:$H$100,8,FALSE))=TRUE,0,VLOOKUP($C61,'Horseshoe Provincials SS'!$A$17:$H$100,8,FALSE))</f>
        <v>0</v>
      </c>
      <c r="U61" s="112">
        <f>IF(ISNA(VLOOKUP($C61,'Calgary Nor Am HP Feb 10'!$A$17:$H$100,8,FALSE))=TRUE,0,VLOOKUP($C61,'Calgary Nor Am HP Feb 10'!$A$17:$H$100,8,FALSE))</f>
        <v>0</v>
      </c>
      <c r="V61" s="121">
        <f>IF(ISNA(VLOOKUP($C61,'Aspen Nor-Am SS'!$A$17:$H$100,8,FALSE))=TRUE,0,VLOOKUP($C61,'Aspen Nor-Am SS'!$A$17:$H$100,8,FALSE))</f>
        <v>0</v>
      </c>
      <c r="W61" s="121">
        <f>IF(ISNA(VLOOKUP($C61,'Aspen Nor-Am BA'!$A$17:$H$100,8,FALSE))=TRUE,0,VLOOKUP($C61,'Aspen Nor-Am BA'!$A$17:$H$100,8,FALSE))</f>
        <v>0</v>
      </c>
      <c r="X61" s="121">
        <f>IF(ISNA(VLOOKUP($C61,'Jr. Nats SS'!$A$17:$H$100,8,FALSE))=TRUE,0,VLOOKUP($C61,'Jr. Nats SS'!$A$17:$H$100,8,FALSE))</f>
        <v>0</v>
      </c>
      <c r="Y61" s="121">
        <f>IF(ISNA(VLOOKUP($C61,'Jr. Nats BA'!$A$17:$H$100,8,FALSE))=TRUE,0,VLOOKUP($C61,'Jr. Nats BA'!$A$17:$H$100,8,FALSE))</f>
        <v>0</v>
      </c>
      <c r="Z61" s="121">
        <f>IF(ISNA(VLOOKUP($C61,'Jr. Nats HP'!$A$17:$H$100,8,FALSE))=TRUE,0,VLOOKUP($C61,'Jr. Nats HP'!$A$17:$H$100,8,FALSE))</f>
        <v>0</v>
      </c>
      <c r="AA61" s="121">
        <f>IF(ISNA(VLOOKUP($C61,'Mammoth NorAM SS'!$A$17:$H$100,8,FALSE))=TRUE,0,VLOOKUP($C61,'Mammoth NorAM SS'!$A$17:$H$100,8,FALSE))</f>
        <v>0</v>
      </c>
      <c r="AB61" s="121">
        <f>IF(ISNA(VLOOKUP($C61,'Stoneham Canada Cup SS'!$A$17:$H$100,8,FALSE))=TRUE,0,VLOOKUP($C61,'Stoneham Canada Cup SS'!$A$17:$H$100,8,FALSE))</f>
        <v>0</v>
      </c>
      <c r="AC61" s="121">
        <f>IF(ISNA(VLOOKUP($C61,'Stoneham Canada Cup HP'!$A$17:$H$100,8,FALSE))=TRUE,0,VLOOKUP($C61,'Stoneham Canada Cup HP'!$A$17:$H$100,8,FALSE))</f>
        <v>0</v>
      </c>
      <c r="AD61" s="121">
        <f>IF(ISNA(VLOOKUP($C61,'Le Relais Nor Am'!$A$17:$H$100,8,FALSE))=TRUE,0,VLOOKUP($C61,'Le Relais Nor Am'!$A$17:$H$100,8,FALSE))</f>
        <v>0</v>
      </c>
      <c r="AE61" s="121">
        <f>IF(ISNA(VLOOKUP($C61,'Step Up Tour Le Relais PRO'!$A$17:$H$100,8,FALSE))=TRUE,0,VLOOKUP($C61,'Step Up Tour Le Relais PRO'!$A$17:$H$100,8,FALSE))</f>
        <v>0</v>
      </c>
    </row>
    <row r="62" spans="1:31" ht="15" customHeight="1">
      <c r="A62" s="100" t="s">
        <v>101</v>
      </c>
      <c r="B62" s="100" t="s">
        <v>88</v>
      </c>
      <c r="C62" s="96" t="s">
        <v>128</v>
      </c>
      <c r="D62" s="101"/>
      <c r="E62" s="100">
        <f t="shared" si="7"/>
        <v>57</v>
      </c>
      <c r="F62" s="19">
        <f t="shared" si="11"/>
        <v>57</v>
      </c>
      <c r="G62" s="20">
        <f t="shared" si="12"/>
        <v>288.09523809523807</v>
      </c>
      <c r="H62" s="20">
        <f t="shared" si="8"/>
        <v>187.08971553610505</v>
      </c>
      <c r="I62" s="20">
        <f t="shared" si="9"/>
        <v>166.66666666666669</v>
      </c>
      <c r="J62" s="19">
        <f t="shared" si="10"/>
        <v>641.85162029800972</v>
      </c>
      <c r="K62" s="21"/>
      <c r="L62" s="111" t="str">
        <f>IF(ISNA(VLOOKUP($C62,'COT SS MT.SIAMA'!$A$17:$H$100,8,FALSE))=TRUE,"0",VLOOKUP($C62,'COT SS MT.SIAMA'!$A$17:$H$100,8,FALSE))</f>
        <v>0</v>
      </c>
      <c r="M62" s="22">
        <f>IF(ISNA(VLOOKUP($C62,'COT B.A MT SIAMA'!$A$17:$H$100,8,FALSE))=TRUE,0,VLOOKUP($C62,'COT B.A MT SIAMA'!$A$17:$H$100,8,FALSE))</f>
        <v>0</v>
      </c>
      <c r="N62" s="22">
        <f>IF(ISNA(VLOOKUP($C62,'Muskoka TT Jan 20'!$A$17:$H$100,8,FALSE))=TRUE,0,VLOOKUP($C62,'Muskoka TT Jan 20'!$A$17:$H$100,8,FALSE))</f>
        <v>166.66666666666669</v>
      </c>
      <c r="O62" s="112">
        <f>IF(ISNA(VLOOKUP($C62,'Muskoka TT Jan 21'!$A$17:$H$100,8,FALSE))=TRUE,0,VLOOKUP($C62,'Muskoka TT Jan 21'!$A$17:$H$100,8,FALSE))</f>
        <v>187.08971553610505</v>
      </c>
      <c r="P62" s="112">
        <f>IF(ISNA(VLOOKUP($C62,'Canada Cup Calgary SS'!$A$17:$H$100,8,FALSE))=TRUE,0,VLOOKUP($C62,'Canada Cup Calgary SS'!$A$17:$H$100,8,FALSE))</f>
        <v>0</v>
      </c>
      <c r="Q62" s="112">
        <f>IF(ISNA(VLOOKUP($C62,'Caledon Timber Tour'!$A$17:$H$100,8,FALSE))=TRUE,0,VLOOKUP($C62,'Caledon Timber Tour'!$A$17:$H$100,8,FALSE))</f>
        <v>0</v>
      </c>
      <c r="R62" s="112">
        <f>IF(ISNA(VLOOKUP($C62,'Calgary NorAm Halfpipe Feb 11'!$A$17:$H$100,8,FALSE))=TRUE,0,VLOOKUP($C62,'Calgary NorAm Halfpipe Feb 11'!$A$17:$H$100,8,FALSE))</f>
        <v>0</v>
      </c>
      <c r="S62" s="112">
        <f>IF(ISNA(VLOOKUP($C62,'Calgary NorAm SS'!$A$17:$H$100,8,FALSE))=TRUE,0,VLOOKUP($C62,'Calgary NorAm SS'!$A$17:$H$100,8,FALSE))</f>
        <v>0</v>
      </c>
      <c r="T62" s="112">
        <f>IF(ISNA(VLOOKUP($C62,'Horseshoe Provincials SS'!$A$17:$H$100,8,FALSE))=TRUE,0,VLOOKUP($C62,'Horseshoe Provincials SS'!$A$17:$H$100,8,FALSE))</f>
        <v>288.09523809523807</v>
      </c>
      <c r="U62" s="112">
        <f>IF(ISNA(VLOOKUP($C62,'Calgary Nor Am HP Feb 10'!$A$17:$H$100,8,FALSE))=TRUE,0,VLOOKUP($C62,'Calgary Nor Am HP Feb 10'!$A$17:$H$100,8,FALSE))</f>
        <v>0</v>
      </c>
      <c r="V62" s="121">
        <f>IF(ISNA(VLOOKUP($C62,'Aspen Nor-Am SS'!$A$17:$H$100,8,FALSE))=TRUE,0,VLOOKUP($C62,'Aspen Nor-Am SS'!$A$17:$H$100,8,FALSE))</f>
        <v>0</v>
      </c>
      <c r="W62" s="121">
        <f>IF(ISNA(VLOOKUP($C62,'Aspen Nor-Am BA'!$A$17:$H$100,8,FALSE))=TRUE,0,VLOOKUP($C62,'Aspen Nor-Am BA'!$A$17:$H$100,8,FALSE))</f>
        <v>0</v>
      </c>
      <c r="X62" s="121">
        <f>IF(ISNA(VLOOKUP($C62,'Jr. Nats SS'!$A$17:$H$100,8,FALSE))=TRUE,0,VLOOKUP($C62,'Jr. Nats SS'!$A$17:$H$100,8,FALSE))</f>
        <v>0</v>
      </c>
      <c r="Y62" s="121">
        <f>IF(ISNA(VLOOKUP($C62,'Jr. Nats BA'!$A$17:$H$100,8,FALSE))=TRUE,0,VLOOKUP($C62,'Jr. Nats BA'!$A$17:$H$100,8,FALSE))</f>
        <v>0</v>
      </c>
      <c r="Z62" s="121">
        <f>IF(ISNA(VLOOKUP($C62,'Jr. Nats HP'!$A$17:$H$100,8,FALSE))=TRUE,0,VLOOKUP($C62,'Jr. Nats HP'!$A$17:$H$100,8,FALSE))</f>
        <v>0</v>
      </c>
      <c r="AA62" s="121">
        <f>IF(ISNA(VLOOKUP($C62,'Mammoth NorAM SS'!$A$17:$H$100,8,FALSE))=TRUE,0,VLOOKUP($C62,'Mammoth NorAM SS'!$A$17:$H$100,8,FALSE))</f>
        <v>0</v>
      </c>
      <c r="AB62" s="121">
        <f>IF(ISNA(VLOOKUP($C62,'Stoneham Canada Cup SS'!$A$17:$H$100,8,FALSE))=TRUE,0,VLOOKUP($C62,'Stoneham Canada Cup SS'!$A$17:$H$100,8,FALSE))</f>
        <v>0</v>
      </c>
      <c r="AC62" s="121">
        <f>IF(ISNA(VLOOKUP($C62,'Stoneham Canada Cup HP'!$A$17:$H$100,8,FALSE))=TRUE,0,VLOOKUP($C62,'Stoneham Canada Cup HP'!$A$17:$H$100,8,FALSE))</f>
        <v>0</v>
      </c>
      <c r="AD62" s="121">
        <f>IF(ISNA(VLOOKUP($C62,'Le Relais Nor Am'!$A$17:$H$100,8,FALSE))=TRUE,0,VLOOKUP($C62,'Le Relais Nor Am'!$A$17:$H$100,8,FALSE))</f>
        <v>0</v>
      </c>
      <c r="AE62" s="121">
        <f>IF(ISNA(VLOOKUP($C62,'Step Up Tour Le Relais PRO'!$A$17:$H$100,8,FALSE))=TRUE,0,VLOOKUP($C62,'Step Up Tour Le Relais PRO'!$A$17:$H$100,8,FALSE))</f>
        <v>0</v>
      </c>
    </row>
    <row r="63" spans="1:31" ht="15" customHeight="1">
      <c r="A63" s="100" t="s">
        <v>121</v>
      </c>
      <c r="B63" s="100" t="s">
        <v>88</v>
      </c>
      <c r="C63" s="96" t="s">
        <v>125</v>
      </c>
      <c r="D63" s="101"/>
      <c r="E63" s="100">
        <f t="shared" si="7"/>
        <v>58</v>
      </c>
      <c r="F63" s="19">
        <f t="shared" si="11"/>
        <v>58</v>
      </c>
      <c r="G63" s="20">
        <f t="shared" si="12"/>
        <v>307.33944954128441</v>
      </c>
      <c r="H63" s="20">
        <f t="shared" si="8"/>
        <v>175.38126361655776</v>
      </c>
      <c r="I63" s="20">
        <f t="shared" si="9"/>
        <v>155.36105032822755</v>
      </c>
      <c r="J63" s="19">
        <f t="shared" si="10"/>
        <v>638.08176348606969</v>
      </c>
      <c r="K63" s="21"/>
      <c r="L63" s="111" t="str">
        <f>IF(ISNA(VLOOKUP($C63,'COT SS MT.SIAMA'!$A$17:$H$100,8,FALSE))=TRUE,"0",VLOOKUP($C63,'COT SS MT.SIAMA'!$A$17:$H$100,8,FALSE))</f>
        <v>0</v>
      </c>
      <c r="M63" s="22">
        <f>IF(ISNA(VLOOKUP($C63,'COT B.A MT SIAMA'!$A$17:$H$100,8,FALSE))=TRUE,0,VLOOKUP($C63,'COT B.A MT SIAMA'!$A$17:$H$100,8,FALSE))</f>
        <v>0</v>
      </c>
      <c r="N63" s="22">
        <f>IF(ISNA(VLOOKUP($C63,'Muskoka TT Jan 20'!$A$17:$H$100,8,FALSE))=TRUE,0,VLOOKUP($C63,'Muskoka TT Jan 20'!$A$17:$H$100,8,FALSE))</f>
        <v>175.38126361655776</v>
      </c>
      <c r="O63" s="112">
        <f>IF(ISNA(VLOOKUP($C63,'Muskoka TT Jan 21'!$A$17:$H$100,8,FALSE))=TRUE,0,VLOOKUP($C63,'Muskoka TT Jan 21'!$A$17:$H$100,8,FALSE))</f>
        <v>155.36105032822755</v>
      </c>
      <c r="P63" s="112">
        <f>IF(ISNA(VLOOKUP($C63,'Canada Cup Calgary SS'!$A$17:$H$100,8,FALSE))=TRUE,0,VLOOKUP($C63,'Canada Cup Calgary SS'!$A$17:$H$100,8,FALSE))</f>
        <v>0</v>
      </c>
      <c r="Q63" s="112">
        <f>IF(ISNA(VLOOKUP($C63,'Caledon Timber Tour'!$A$17:$H$100,8,FALSE))=TRUE,0,VLOOKUP($C63,'Caledon Timber Tour'!$A$17:$H$100,8,FALSE))</f>
        <v>307.33944954128441</v>
      </c>
      <c r="R63" s="112">
        <f>IF(ISNA(VLOOKUP($C63,'Calgary NorAm Halfpipe Feb 11'!$A$17:$H$100,8,FALSE))=TRUE,0,VLOOKUP($C63,'Calgary NorAm Halfpipe Feb 11'!$A$17:$H$100,8,FALSE))</f>
        <v>0</v>
      </c>
      <c r="S63" s="112">
        <f>IF(ISNA(VLOOKUP($C63,'Calgary NorAm SS'!$A$17:$H$100,8,FALSE))=TRUE,0,VLOOKUP($C63,'Calgary NorAm SS'!$A$17:$H$100,8,FALSE))</f>
        <v>0</v>
      </c>
      <c r="T63" s="112">
        <f>IF(ISNA(VLOOKUP($C63,'Horseshoe Provincials SS'!$A$17:$H$100,8,FALSE))=TRUE,0,VLOOKUP($C63,'Horseshoe Provincials SS'!$A$17:$H$100,8,FALSE))</f>
        <v>134.52380952380955</v>
      </c>
      <c r="U63" s="112">
        <f>IF(ISNA(VLOOKUP($C63,'Calgary Nor Am HP Feb 10'!$A$17:$H$100,8,FALSE))=TRUE,0,VLOOKUP($C63,'Calgary Nor Am HP Feb 10'!$A$17:$H$100,8,FALSE))</f>
        <v>0</v>
      </c>
      <c r="V63" s="121">
        <f>IF(ISNA(VLOOKUP($C63,'Aspen Nor-Am SS'!$A$17:$H$100,8,FALSE))=TRUE,0,VLOOKUP($C63,'Aspen Nor-Am SS'!$A$17:$H$100,8,FALSE))</f>
        <v>0</v>
      </c>
      <c r="W63" s="121">
        <f>IF(ISNA(VLOOKUP($C63,'Aspen Nor-Am BA'!$A$17:$H$100,8,FALSE))=TRUE,0,VLOOKUP($C63,'Aspen Nor-Am BA'!$A$17:$H$100,8,FALSE))</f>
        <v>0</v>
      </c>
      <c r="X63" s="121">
        <f>IF(ISNA(VLOOKUP($C63,'Jr. Nats SS'!$A$17:$H$100,8,FALSE))=TRUE,0,VLOOKUP($C63,'Jr. Nats SS'!$A$17:$H$100,8,FALSE))</f>
        <v>0</v>
      </c>
      <c r="Y63" s="121">
        <f>IF(ISNA(VLOOKUP($C63,'Jr. Nats BA'!$A$17:$H$100,8,FALSE))=TRUE,0,VLOOKUP($C63,'Jr. Nats BA'!$A$17:$H$100,8,FALSE))</f>
        <v>0</v>
      </c>
      <c r="Z63" s="121">
        <f>IF(ISNA(VLOOKUP($C63,'Jr. Nats HP'!$A$17:$H$100,8,FALSE))=TRUE,0,VLOOKUP($C63,'Jr. Nats HP'!$A$17:$H$100,8,FALSE))</f>
        <v>0</v>
      </c>
      <c r="AA63" s="121">
        <f>IF(ISNA(VLOOKUP($C63,'Mammoth NorAM SS'!$A$17:$H$100,8,FALSE))=TRUE,0,VLOOKUP($C63,'Mammoth NorAM SS'!$A$17:$H$100,8,FALSE))</f>
        <v>0</v>
      </c>
      <c r="AB63" s="121">
        <f>IF(ISNA(VLOOKUP($C63,'Stoneham Canada Cup SS'!$A$17:$H$100,8,FALSE))=TRUE,0,VLOOKUP($C63,'Stoneham Canada Cup SS'!$A$17:$H$100,8,FALSE))</f>
        <v>0</v>
      </c>
      <c r="AC63" s="121">
        <f>IF(ISNA(VLOOKUP($C63,'Stoneham Canada Cup HP'!$A$17:$H$100,8,FALSE))=TRUE,0,VLOOKUP($C63,'Stoneham Canada Cup HP'!$A$17:$H$100,8,FALSE))</f>
        <v>0</v>
      </c>
      <c r="AD63" s="121">
        <f>IF(ISNA(VLOOKUP($C63,'Le Relais Nor Am'!$A$17:$H$100,8,FALSE))=TRUE,0,VLOOKUP($C63,'Le Relais Nor Am'!$A$17:$H$100,8,FALSE))</f>
        <v>0</v>
      </c>
      <c r="AE63" s="121">
        <f>IF(ISNA(VLOOKUP($C63,'Step Up Tour Le Relais PRO'!$A$17:$H$100,8,FALSE))=TRUE,0,VLOOKUP($C63,'Step Up Tour Le Relais PRO'!$A$17:$H$100,8,FALSE))</f>
        <v>0</v>
      </c>
    </row>
    <row r="64" spans="1:31" ht="15" customHeight="1">
      <c r="A64" s="100" t="s">
        <v>69</v>
      </c>
      <c r="B64" s="100" t="s">
        <v>72</v>
      </c>
      <c r="C64" s="96" t="s">
        <v>93</v>
      </c>
      <c r="D64" s="101"/>
      <c r="E64" s="100">
        <f t="shared" si="7"/>
        <v>59</v>
      </c>
      <c r="F64" s="19">
        <f t="shared" si="11"/>
        <v>59</v>
      </c>
      <c r="G64" s="20">
        <f t="shared" si="12"/>
        <v>347.49455337690631</v>
      </c>
      <c r="H64" s="20">
        <f t="shared" si="8"/>
        <v>147.93577981651376</v>
      </c>
      <c r="I64" s="20">
        <f t="shared" si="9"/>
        <v>0</v>
      </c>
      <c r="J64" s="19">
        <f t="shared" si="10"/>
        <v>495.4303331934201</v>
      </c>
      <c r="K64" s="21"/>
      <c r="L64" s="111" t="str">
        <f>IF(ISNA(VLOOKUP($C64,'COT SS MT.SIAMA'!$A$17:$H$100,8,FALSE))=TRUE,"0",VLOOKUP($C64,'COT SS MT.SIAMA'!$A$17:$H$100,8,FALSE))</f>
        <v>0</v>
      </c>
      <c r="M64" s="22">
        <f>IF(ISNA(VLOOKUP($C64,'COT B.A MT SIAMA'!$A$17:$H$100,8,FALSE))=TRUE,0,VLOOKUP($C64,'COT B.A MT SIAMA'!$A$17:$H$100,8,FALSE))</f>
        <v>0</v>
      </c>
      <c r="N64" s="22">
        <f>IF(ISNA(VLOOKUP($C64,'Muskoka TT Jan 20'!$A$17:$H$100,8,FALSE))=TRUE,0,VLOOKUP($C64,'Muskoka TT Jan 20'!$A$17:$H$100,8,FALSE))</f>
        <v>347.49455337690631</v>
      </c>
      <c r="O64" s="112">
        <f>IF(ISNA(VLOOKUP($C64,'Muskoka TT Jan 21'!$A$17:$H$100,8,FALSE))=TRUE,0,VLOOKUP($C64,'Muskoka TT Jan 21'!$A$17:$H$100,8,FALSE))</f>
        <v>0</v>
      </c>
      <c r="P64" s="112">
        <f>IF(ISNA(VLOOKUP($C64,'Canada Cup Calgary SS'!$A$17:$H$100,8,FALSE))=TRUE,0,VLOOKUP($C64,'Canada Cup Calgary SS'!$A$17:$H$100,8,FALSE))</f>
        <v>0</v>
      </c>
      <c r="Q64" s="112">
        <f>IF(ISNA(VLOOKUP($C64,'Caledon Timber Tour'!$A$17:$H$100,8,FALSE))=TRUE,0,VLOOKUP($C64,'Caledon Timber Tour'!$A$17:$H$100,8,FALSE))</f>
        <v>147.93577981651376</v>
      </c>
      <c r="R64" s="112">
        <f>IF(ISNA(VLOOKUP($C64,'Calgary NorAm Halfpipe Feb 11'!$A$17:$H$100,8,FALSE))=TRUE,0,VLOOKUP($C64,'Calgary NorAm Halfpipe Feb 11'!$A$17:$H$100,8,FALSE))</f>
        <v>0</v>
      </c>
      <c r="S64" s="112">
        <f>IF(ISNA(VLOOKUP($C64,'Calgary NorAm SS'!$A$17:$H$100,8,FALSE))=TRUE,0,VLOOKUP($C64,'Calgary NorAm SS'!$A$17:$H$100,8,FALSE))</f>
        <v>0</v>
      </c>
      <c r="T64" s="112">
        <f>IF(ISNA(VLOOKUP($C64,'Horseshoe Provincials SS'!$A$17:$H$100,8,FALSE))=TRUE,0,VLOOKUP($C64,'Horseshoe Provincials SS'!$A$17:$H$100,8,FALSE))</f>
        <v>0</v>
      </c>
      <c r="U64" s="112">
        <f>IF(ISNA(VLOOKUP($C64,'Calgary Nor Am HP Feb 10'!$A$17:$H$100,8,FALSE))=TRUE,0,VLOOKUP($C64,'Calgary Nor Am HP Feb 10'!$A$17:$H$100,8,FALSE))</f>
        <v>0</v>
      </c>
      <c r="V64" s="121">
        <f>IF(ISNA(VLOOKUP($C64,'Aspen Nor-Am SS'!$A$17:$H$100,8,FALSE))=TRUE,0,VLOOKUP($C64,'Aspen Nor-Am SS'!$A$17:$H$100,8,FALSE))</f>
        <v>0</v>
      </c>
      <c r="W64" s="121">
        <f>IF(ISNA(VLOOKUP($C64,'Aspen Nor-Am BA'!$A$17:$H$100,8,FALSE))=TRUE,0,VLOOKUP($C64,'Aspen Nor-Am BA'!$A$17:$H$100,8,FALSE))</f>
        <v>0</v>
      </c>
      <c r="X64" s="121">
        <f>IF(ISNA(VLOOKUP($C64,'Jr. Nats SS'!$A$17:$H$100,8,FALSE))=TRUE,0,VLOOKUP($C64,'Jr. Nats SS'!$A$17:$H$100,8,FALSE))</f>
        <v>0</v>
      </c>
      <c r="Y64" s="121">
        <f>IF(ISNA(VLOOKUP($C64,'Jr. Nats BA'!$A$17:$H$100,8,FALSE))=TRUE,0,VLOOKUP($C64,'Jr. Nats BA'!$A$17:$H$100,8,FALSE))</f>
        <v>0</v>
      </c>
      <c r="Z64" s="121">
        <f>IF(ISNA(VLOOKUP($C64,'Jr. Nats HP'!$A$17:$H$100,8,FALSE))=TRUE,0,VLOOKUP($C64,'Jr. Nats HP'!$A$17:$H$100,8,FALSE))</f>
        <v>0</v>
      </c>
      <c r="AA64" s="121">
        <f>IF(ISNA(VLOOKUP($C64,'Mammoth NorAM SS'!$A$17:$H$100,8,FALSE))=TRUE,0,VLOOKUP($C64,'Mammoth NorAM SS'!$A$17:$H$100,8,FALSE))</f>
        <v>0</v>
      </c>
      <c r="AB64" s="121">
        <f>IF(ISNA(VLOOKUP($C64,'Stoneham Canada Cup SS'!$A$17:$H$100,8,FALSE))=TRUE,0,VLOOKUP($C64,'Stoneham Canada Cup SS'!$A$17:$H$100,8,FALSE))</f>
        <v>0</v>
      </c>
      <c r="AC64" s="121">
        <f>IF(ISNA(VLOOKUP($C64,'Stoneham Canada Cup HP'!$A$17:$H$100,8,FALSE))=TRUE,0,VLOOKUP($C64,'Stoneham Canada Cup HP'!$A$17:$H$100,8,FALSE))</f>
        <v>0</v>
      </c>
      <c r="AD64" s="121">
        <f>IF(ISNA(VLOOKUP($C64,'Le Relais Nor Am'!$A$17:$H$100,8,FALSE))=TRUE,0,VLOOKUP($C64,'Le Relais Nor Am'!$A$17:$H$100,8,FALSE))</f>
        <v>0</v>
      </c>
      <c r="AE64" s="121">
        <f>IF(ISNA(VLOOKUP($C64,'Step Up Tour Le Relais PRO'!$A$17:$H$100,8,FALSE))=TRUE,0,VLOOKUP($C64,'Step Up Tour Le Relais PRO'!$A$17:$H$100,8,FALSE))</f>
        <v>0</v>
      </c>
    </row>
    <row r="65" spans="1:31" ht="15" customHeight="1">
      <c r="A65" s="100" t="s">
        <v>96</v>
      </c>
      <c r="B65" s="100" t="s">
        <v>68</v>
      </c>
      <c r="C65" s="96" t="s">
        <v>119</v>
      </c>
      <c r="D65" s="101"/>
      <c r="E65" s="100">
        <f t="shared" si="7"/>
        <v>60</v>
      </c>
      <c r="F65" s="19">
        <f t="shared" si="11"/>
        <v>60</v>
      </c>
      <c r="G65" s="20">
        <f t="shared" si="12"/>
        <v>232.14285714285714</v>
      </c>
      <c r="H65" s="20">
        <f t="shared" si="8"/>
        <v>189.5424836601307</v>
      </c>
      <c r="I65" s="20">
        <f t="shared" si="9"/>
        <v>69.954128440366972</v>
      </c>
      <c r="J65" s="19">
        <f t="shared" si="10"/>
        <v>491.63946924335482</v>
      </c>
      <c r="K65" s="21"/>
      <c r="L65" s="111" t="str">
        <f>IF(ISNA(VLOOKUP($C65,'COT SS MT.SIAMA'!$A$17:$H$100,8,FALSE))=TRUE,"0",VLOOKUP($C65,'COT SS MT.SIAMA'!$A$17:$H$100,8,FALSE))</f>
        <v>0</v>
      </c>
      <c r="M65" s="22">
        <f>IF(ISNA(VLOOKUP($C65,'COT B.A MT SIAMA'!$A$17:$H$100,8,FALSE))=TRUE,0,VLOOKUP($C65,'COT B.A MT SIAMA'!$A$17:$H$100,8,FALSE))</f>
        <v>0</v>
      </c>
      <c r="N65" s="22">
        <f>IF(ISNA(VLOOKUP($C65,'Muskoka TT Jan 20'!$A$17:$H$100,8,FALSE))=TRUE,0,VLOOKUP($C65,'Muskoka TT Jan 20'!$A$17:$H$100,8,FALSE))</f>
        <v>189.5424836601307</v>
      </c>
      <c r="O65" s="112">
        <f>IF(ISNA(VLOOKUP($C65,'Muskoka TT Jan 21'!$A$17:$H$100,8,FALSE))=TRUE,0,VLOOKUP($C65,'Muskoka TT Jan 21'!$A$17:$H$100,8,FALSE))</f>
        <v>0</v>
      </c>
      <c r="P65" s="112">
        <f>IF(ISNA(VLOOKUP($C65,'Canada Cup Calgary SS'!$A$17:$H$100,8,FALSE))=TRUE,0,VLOOKUP($C65,'Canada Cup Calgary SS'!$A$17:$H$100,8,FALSE))</f>
        <v>0</v>
      </c>
      <c r="Q65" s="112">
        <f>IF(ISNA(VLOOKUP($C65,'Caledon Timber Tour'!$A$17:$H$100,8,FALSE))=TRUE,0,VLOOKUP($C65,'Caledon Timber Tour'!$A$17:$H$100,8,FALSE))</f>
        <v>69.954128440366972</v>
      </c>
      <c r="R65" s="112">
        <f>IF(ISNA(VLOOKUP($C65,'Calgary NorAm Halfpipe Feb 11'!$A$17:$H$100,8,FALSE))=TRUE,0,VLOOKUP($C65,'Calgary NorAm Halfpipe Feb 11'!$A$17:$H$100,8,FALSE))</f>
        <v>0</v>
      </c>
      <c r="S65" s="112">
        <f>IF(ISNA(VLOOKUP($C65,'Calgary NorAm SS'!$A$17:$H$100,8,FALSE))=TRUE,0,VLOOKUP($C65,'Calgary NorAm SS'!$A$17:$H$100,8,FALSE))</f>
        <v>0</v>
      </c>
      <c r="T65" s="112">
        <f>IF(ISNA(VLOOKUP($C65,'Horseshoe Provincials SS'!$A$17:$H$100,8,FALSE))=TRUE,0,VLOOKUP($C65,'Horseshoe Provincials SS'!$A$17:$H$100,8,FALSE))</f>
        <v>232.14285714285714</v>
      </c>
      <c r="U65" s="112">
        <f>IF(ISNA(VLOOKUP($C65,'Calgary Nor Am HP Feb 10'!$A$17:$H$100,8,FALSE))=TRUE,0,VLOOKUP($C65,'Calgary Nor Am HP Feb 10'!$A$17:$H$100,8,FALSE))</f>
        <v>0</v>
      </c>
      <c r="V65" s="121">
        <f>IF(ISNA(VLOOKUP($C65,'Aspen Nor-Am SS'!$A$17:$H$100,8,FALSE))=TRUE,0,VLOOKUP($C65,'Aspen Nor-Am SS'!$A$17:$H$100,8,FALSE))</f>
        <v>0</v>
      </c>
      <c r="W65" s="121">
        <f>IF(ISNA(VLOOKUP($C65,'Aspen Nor-Am BA'!$A$17:$H$100,8,FALSE))=TRUE,0,VLOOKUP($C65,'Aspen Nor-Am BA'!$A$17:$H$100,8,FALSE))</f>
        <v>0</v>
      </c>
      <c r="X65" s="121">
        <f>IF(ISNA(VLOOKUP($C65,'Jr. Nats SS'!$A$17:$H$100,8,FALSE))=TRUE,0,VLOOKUP($C65,'Jr. Nats SS'!$A$17:$H$100,8,FALSE))</f>
        <v>0</v>
      </c>
      <c r="Y65" s="121">
        <f>IF(ISNA(VLOOKUP($C65,'Jr. Nats BA'!$A$17:$H$100,8,FALSE))=TRUE,0,VLOOKUP($C65,'Jr. Nats BA'!$A$17:$H$100,8,FALSE))</f>
        <v>0</v>
      </c>
      <c r="Z65" s="121">
        <f>IF(ISNA(VLOOKUP($C65,'Jr. Nats HP'!$A$17:$H$100,8,FALSE))=TRUE,0,VLOOKUP($C65,'Jr. Nats HP'!$A$17:$H$100,8,FALSE))</f>
        <v>0</v>
      </c>
      <c r="AA65" s="121">
        <f>IF(ISNA(VLOOKUP($C65,'Mammoth NorAM SS'!$A$17:$H$100,8,FALSE))=TRUE,0,VLOOKUP($C65,'Mammoth NorAM SS'!$A$17:$H$100,8,FALSE))</f>
        <v>0</v>
      </c>
      <c r="AB65" s="121">
        <f>IF(ISNA(VLOOKUP($C65,'Stoneham Canada Cup SS'!$A$17:$H$100,8,FALSE))=TRUE,0,VLOOKUP($C65,'Stoneham Canada Cup SS'!$A$17:$H$100,8,FALSE))</f>
        <v>0</v>
      </c>
      <c r="AC65" s="121">
        <f>IF(ISNA(VLOOKUP($C65,'Stoneham Canada Cup HP'!$A$17:$H$100,8,FALSE))=TRUE,0,VLOOKUP($C65,'Stoneham Canada Cup HP'!$A$17:$H$100,8,FALSE))</f>
        <v>0</v>
      </c>
      <c r="AD65" s="121">
        <f>IF(ISNA(VLOOKUP($C65,'Le Relais Nor Am'!$A$17:$H$100,8,FALSE))=TRUE,0,VLOOKUP($C65,'Le Relais Nor Am'!$A$17:$H$100,8,FALSE))</f>
        <v>0</v>
      </c>
      <c r="AE65" s="121">
        <f>IF(ISNA(VLOOKUP($C65,'Step Up Tour Le Relais PRO'!$A$17:$H$100,8,FALSE))=TRUE,0,VLOOKUP($C65,'Step Up Tour Le Relais PRO'!$A$17:$H$100,8,FALSE))</f>
        <v>0</v>
      </c>
    </row>
    <row r="66" spans="1:31" ht="15" customHeight="1">
      <c r="A66" s="100" t="s">
        <v>127</v>
      </c>
      <c r="B66" s="100" t="s">
        <v>71</v>
      </c>
      <c r="C66" s="96" t="s">
        <v>126</v>
      </c>
      <c r="D66" s="101"/>
      <c r="E66" s="100">
        <f t="shared" si="7"/>
        <v>61</v>
      </c>
      <c r="F66" s="19">
        <f t="shared" si="11"/>
        <v>61</v>
      </c>
      <c r="G66" s="20">
        <f t="shared" si="12"/>
        <v>223.80952380952382</v>
      </c>
      <c r="H66" s="20">
        <f t="shared" si="8"/>
        <v>174.29193899782135</v>
      </c>
      <c r="I66" s="20">
        <f t="shared" si="9"/>
        <v>0</v>
      </c>
      <c r="J66" s="19">
        <f t="shared" si="10"/>
        <v>398.10146280734517</v>
      </c>
      <c r="K66" s="21"/>
      <c r="L66" s="111" t="str">
        <f>IF(ISNA(VLOOKUP($C66,'COT SS MT.SIAMA'!$A$17:$H$100,8,FALSE))=TRUE,"0",VLOOKUP($C66,'COT SS MT.SIAMA'!$A$17:$H$100,8,FALSE))</f>
        <v>0</v>
      </c>
      <c r="M66" s="22">
        <f>IF(ISNA(VLOOKUP($C66,'COT B.A MT SIAMA'!$A$17:$H$100,8,FALSE))=TRUE,0,VLOOKUP($C66,'COT B.A MT SIAMA'!$A$17:$H$100,8,FALSE))</f>
        <v>0</v>
      </c>
      <c r="N66" s="22">
        <f>IF(ISNA(VLOOKUP($C66,'Muskoka TT Jan 20'!$A$17:$H$100,8,FALSE))=TRUE,0,VLOOKUP($C66,'Muskoka TT Jan 20'!$A$17:$H$100,8,FALSE))</f>
        <v>174.29193899782135</v>
      </c>
      <c r="O66" s="112">
        <f>IF(ISNA(VLOOKUP($C66,'Muskoka TT Jan 21'!$A$17:$H$100,8,FALSE))=TRUE,0,VLOOKUP($C66,'Muskoka TT Jan 21'!$A$17:$H$100,8,FALSE))</f>
        <v>0</v>
      </c>
      <c r="P66" s="112">
        <f>IF(ISNA(VLOOKUP($C66,'Canada Cup Calgary SS'!$A$17:$H$100,8,FALSE))=TRUE,0,VLOOKUP($C66,'Canada Cup Calgary SS'!$A$17:$H$100,8,FALSE))</f>
        <v>0</v>
      </c>
      <c r="Q66" s="112">
        <f>IF(ISNA(VLOOKUP($C66,'Caledon Timber Tour'!$A$17:$H$100,8,FALSE))=TRUE,0,VLOOKUP($C66,'Caledon Timber Tour'!$A$17:$H$100,8,FALSE))</f>
        <v>0</v>
      </c>
      <c r="R66" s="112">
        <f>IF(ISNA(VLOOKUP($C66,'Calgary NorAm Halfpipe Feb 11'!$A$17:$H$100,8,FALSE))=TRUE,0,VLOOKUP($C66,'Calgary NorAm Halfpipe Feb 11'!$A$17:$H$100,8,FALSE))</f>
        <v>0</v>
      </c>
      <c r="S66" s="112">
        <f>IF(ISNA(VLOOKUP($C66,'Calgary NorAm SS'!$A$17:$H$100,8,FALSE))=TRUE,0,VLOOKUP($C66,'Calgary NorAm SS'!$A$17:$H$100,8,FALSE))</f>
        <v>0</v>
      </c>
      <c r="T66" s="112">
        <f>IF(ISNA(VLOOKUP($C66,'Horseshoe Provincials SS'!$A$17:$H$100,8,FALSE))=TRUE,0,VLOOKUP($C66,'Horseshoe Provincials SS'!$A$17:$H$100,8,FALSE))</f>
        <v>223.80952380952382</v>
      </c>
      <c r="U66" s="112">
        <f>IF(ISNA(VLOOKUP($C66,'Calgary Nor Am HP Feb 10'!$A$17:$H$100,8,FALSE))=TRUE,0,VLOOKUP($C66,'Calgary Nor Am HP Feb 10'!$A$17:$H$100,8,FALSE))</f>
        <v>0</v>
      </c>
      <c r="V66" s="121">
        <f>IF(ISNA(VLOOKUP($C66,'Aspen Nor-Am SS'!$A$17:$H$100,8,FALSE))=TRUE,0,VLOOKUP($C66,'Aspen Nor-Am SS'!$A$17:$H$100,8,FALSE))</f>
        <v>0</v>
      </c>
      <c r="W66" s="121">
        <f>IF(ISNA(VLOOKUP($C66,'Aspen Nor-Am BA'!$A$17:$H$100,8,FALSE))=TRUE,0,VLOOKUP($C66,'Aspen Nor-Am BA'!$A$17:$H$100,8,FALSE))</f>
        <v>0</v>
      </c>
      <c r="X66" s="121">
        <f>IF(ISNA(VLOOKUP($C66,'Jr. Nats SS'!$A$17:$H$100,8,FALSE))=TRUE,0,VLOOKUP($C66,'Jr. Nats SS'!$A$17:$H$100,8,FALSE))</f>
        <v>0</v>
      </c>
      <c r="Y66" s="121">
        <f>IF(ISNA(VLOOKUP($C66,'Jr. Nats BA'!$A$17:$H$100,8,FALSE))=TRUE,0,VLOOKUP($C66,'Jr. Nats BA'!$A$17:$H$100,8,FALSE))</f>
        <v>0</v>
      </c>
      <c r="Z66" s="121">
        <f>IF(ISNA(VLOOKUP($C66,'Jr. Nats HP'!$A$17:$H$100,8,FALSE))=TRUE,0,VLOOKUP($C66,'Jr. Nats HP'!$A$17:$H$100,8,FALSE))</f>
        <v>0</v>
      </c>
      <c r="AA66" s="121">
        <f>IF(ISNA(VLOOKUP($C66,'Mammoth NorAM SS'!$A$17:$H$100,8,FALSE))=TRUE,0,VLOOKUP($C66,'Mammoth NorAM SS'!$A$17:$H$100,8,FALSE))</f>
        <v>0</v>
      </c>
      <c r="AB66" s="121">
        <f>IF(ISNA(VLOOKUP($C66,'Stoneham Canada Cup SS'!$A$17:$H$100,8,FALSE))=TRUE,0,VLOOKUP($C66,'Stoneham Canada Cup SS'!$A$17:$H$100,8,FALSE))</f>
        <v>0</v>
      </c>
      <c r="AC66" s="121">
        <f>IF(ISNA(VLOOKUP($C66,'Stoneham Canada Cup HP'!$A$17:$H$100,8,FALSE))=TRUE,0,VLOOKUP($C66,'Stoneham Canada Cup HP'!$A$17:$H$100,8,FALSE))</f>
        <v>0</v>
      </c>
      <c r="AD66" s="121">
        <f>IF(ISNA(VLOOKUP($C66,'Le Relais Nor Am'!$A$17:$H$100,8,FALSE))=TRUE,0,VLOOKUP($C66,'Le Relais Nor Am'!$A$17:$H$100,8,FALSE))</f>
        <v>0</v>
      </c>
      <c r="AE66" s="121">
        <f>IF(ISNA(VLOOKUP($C66,'Step Up Tour Le Relais PRO'!$A$17:$H$100,8,FALSE))=TRUE,0,VLOOKUP($C66,'Step Up Tour Le Relais PRO'!$A$17:$H$100,8,FALSE))</f>
        <v>0</v>
      </c>
    </row>
    <row r="67" spans="1:31" ht="15" customHeight="1">
      <c r="A67" s="100" t="s">
        <v>121</v>
      </c>
      <c r="B67" s="100" t="s">
        <v>88</v>
      </c>
      <c r="C67" s="96" t="s">
        <v>120</v>
      </c>
      <c r="D67" s="101"/>
      <c r="E67" s="100">
        <f t="shared" si="7"/>
        <v>62</v>
      </c>
      <c r="F67" s="19">
        <f t="shared" si="11"/>
        <v>62</v>
      </c>
      <c r="G67" s="20">
        <f t="shared" si="12"/>
        <v>199.12472647702407</v>
      </c>
      <c r="H67" s="20">
        <f t="shared" si="8"/>
        <v>185.18518518518519</v>
      </c>
      <c r="I67" s="20">
        <f t="shared" si="9"/>
        <v>0</v>
      </c>
      <c r="J67" s="19">
        <f t="shared" si="10"/>
        <v>384.30991166220929</v>
      </c>
      <c r="K67" s="21"/>
      <c r="L67" s="111" t="str">
        <f>IF(ISNA(VLOOKUP($C67,'COT SS MT.SIAMA'!$A$17:$H$100,8,FALSE))=TRUE,"0",VLOOKUP($C67,'COT SS MT.SIAMA'!$A$17:$H$100,8,FALSE))</f>
        <v>0</v>
      </c>
      <c r="M67" s="22">
        <f>IF(ISNA(VLOOKUP($C67,'COT B.A MT SIAMA'!$A$17:$H$100,8,FALSE))=TRUE,0,VLOOKUP($C67,'COT B.A MT SIAMA'!$A$17:$H$100,8,FALSE))</f>
        <v>0</v>
      </c>
      <c r="N67" s="22">
        <f>IF(ISNA(VLOOKUP($C67,'Muskoka TT Jan 20'!$A$17:$H$100,8,FALSE))=TRUE,0,VLOOKUP($C67,'Muskoka TT Jan 20'!$A$17:$H$100,8,FALSE))</f>
        <v>185.18518518518519</v>
      </c>
      <c r="O67" s="112">
        <f>IF(ISNA(VLOOKUP($C67,'Muskoka TT Jan 21'!$A$17:$H$100,8,FALSE))=TRUE,0,VLOOKUP($C67,'Muskoka TT Jan 21'!$A$17:$H$100,8,FALSE))</f>
        <v>199.12472647702407</v>
      </c>
      <c r="P67" s="112">
        <f>IF(ISNA(VLOOKUP($C67,'Canada Cup Calgary SS'!$A$17:$H$100,8,FALSE))=TRUE,0,VLOOKUP($C67,'Canada Cup Calgary SS'!$A$17:$H$100,8,FALSE))</f>
        <v>0</v>
      </c>
      <c r="Q67" s="112">
        <f>IF(ISNA(VLOOKUP($C67,'Caledon Timber Tour'!$A$17:$H$100,8,FALSE))=TRUE,0,VLOOKUP($C67,'Caledon Timber Tour'!$A$17:$H$100,8,FALSE))</f>
        <v>0</v>
      </c>
      <c r="R67" s="112">
        <f>IF(ISNA(VLOOKUP($C67,'Calgary NorAm Halfpipe Feb 11'!$A$17:$H$100,8,FALSE))=TRUE,0,VLOOKUP($C67,'Calgary NorAm Halfpipe Feb 11'!$A$17:$H$100,8,FALSE))</f>
        <v>0</v>
      </c>
      <c r="S67" s="112">
        <f>IF(ISNA(VLOOKUP($C67,'Calgary NorAm SS'!$A$17:$H$100,8,FALSE))=TRUE,0,VLOOKUP($C67,'Calgary NorAm SS'!$A$17:$H$100,8,FALSE))</f>
        <v>0</v>
      </c>
      <c r="T67" s="112">
        <f>IF(ISNA(VLOOKUP($C67,'Horseshoe Provincials SS'!$A$17:$H$100,8,FALSE))=TRUE,0,VLOOKUP($C67,'Horseshoe Provincials SS'!$A$17:$H$100,8,FALSE))</f>
        <v>0</v>
      </c>
      <c r="U67" s="112">
        <f>IF(ISNA(VLOOKUP($C67,'Calgary Nor Am HP Feb 10'!$A$17:$H$100,8,FALSE))=TRUE,0,VLOOKUP($C67,'Calgary Nor Am HP Feb 10'!$A$17:$H$100,8,FALSE))</f>
        <v>0</v>
      </c>
      <c r="V67" s="121">
        <f>IF(ISNA(VLOOKUP($C67,'Aspen Nor-Am SS'!$A$17:$H$100,8,FALSE))=TRUE,0,VLOOKUP($C67,'Aspen Nor-Am SS'!$A$17:$H$100,8,FALSE))</f>
        <v>0</v>
      </c>
      <c r="W67" s="121">
        <f>IF(ISNA(VLOOKUP($C67,'Aspen Nor-Am BA'!$A$17:$H$100,8,FALSE))=TRUE,0,VLOOKUP($C67,'Aspen Nor-Am BA'!$A$17:$H$100,8,FALSE))</f>
        <v>0</v>
      </c>
      <c r="X67" s="121">
        <f>IF(ISNA(VLOOKUP($C67,'Jr. Nats SS'!$A$17:$H$100,8,FALSE))=TRUE,0,VLOOKUP($C67,'Jr. Nats SS'!$A$17:$H$100,8,FALSE))</f>
        <v>0</v>
      </c>
      <c r="Y67" s="121">
        <f>IF(ISNA(VLOOKUP($C67,'Jr. Nats BA'!$A$17:$H$100,8,FALSE))=TRUE,0,VLOOKUP($C67,'Jr. Nats BA'!$A$17:$H$100,8,FALSE))</f>
        <v>0</v>
      </c>
      <c r="Z67" s="121">
        <f>IF(ISNA(VLOOKUP($C67,'Jr. Nats HP'!$A$17:$H$100,8,FALSE))=TRUE,0,VLOOKUP($C67,'Jr. Nats HP'!$A$17:$H$100,8,FALSE))</f>
        <v>0</v>
      </c>
      <c r="AA67" s="121">
        <f>IF(ISNA(VLOOKUP($C67,'Mammoth NorAM SS'!$A$17:$H$100,8,FALSE))=TRUE,0,VLOOKUP($C67,'Mammoth NorAM SS'!$A$17:$H$100,8,FALSE))</f>
        <v>0</v>
      </c>
      <c r="AB67" s="121">
        <f>IF(ISNA(VLOOKUP($C67,'Stoneham Canada Cup SS'!$A$17:$H$100,8,FALSE))=TRUE,0,VLOOKUP($C67,'Stoneham Canada Cup SS'!$A$17:$H$100,8,FALSE))</f>
        <v>0</v>
      </c>
      <c r="AC67" s="121">
        <f>IF(ISNA(VLOOKUP($C67,'Stoneham Canada Cup HP'!$A$17:$H$100,8,FALSE))=TRUE,0,VLOOKUP($C67,'Stoneham Canada Cup HP'!$A$17:$H$100,8,FALSE))</f>
        <v>0</v>
      </c>
      <c r="AD67" s="121">
        <f>IF(ISNA(VLOOKUP($C67,'Le Relais Nor Am'!$A$17:$H$100,8,FALSE))=TRUE,0,VLOOKUP($C67,'Le Relais Nor Am'!$A$17:$H$100,8,FALSE))</f>
        <v>0</v>
      </c>
      <c r="AE67" s="121">
        <f>IF(ISNA(VLOOKUP($C67,'Step Up Tour Le Relais PRO'!$A$17:$H$100,8,FALSE))=TRUE,0,VLOOKUP($C67,'Step Up Tour Le Relais PRO'!$A$17:$H$100,8,FALSE))</f>
        <v>0</v>
      </c>
    </row>
    <row r="68" spans="1:31" ht="15" customHeight="1">
      <c r="A68" s="100" t="s">
        <v>81</v>
      </c>
      <c r="B68" s="100" t="s">
        <v>147</v>
      </c>
      <c r="C68" s="165" t="s">
        <v>165</v>
      </c>
      <c r="D68" s="101"/>
      <c r="E68" s="100">
        <f t="shared" si="7"/>
        <v>63</v>
      </c>
      <c r="F68" s="19">
        <f t="shared" si="11"/>
        <v>63</v>
      </c>
      <c r="G68" s="20">
        <f t="shared" si="12"/>
        <v>294.89361702127655</v>
      </c>
      <c r="H68" s="20">
        <f t="shared" si="8"/>
        <v>79.761904761904759</v>
      </c>
      <c r="I68" s="20">
        <f t="shared" si="9"/>
        <v>0</v>
      </c>
      <c r="J68" s="19">
        <f t="shared" si="10"/>
        <v>374.65552178318131</v>
      </c>
      <c r="K68" s="21"/>
      <c r="L68" s="111" t="str">
        <f>IF(ISNA(VLOOKUP($C68,'COT SS MT.SIAMA'!$A$17:$H$100,8,FALSE))=TRUE,"0",VLOOKUP($C68,'COT SS MT.SIAMA'!$A$17:$H$100,8,FALSE))</f>
        <v>0</v>
      </c>
      <c r="M68" s="22">
        <f>IF(ISNA(VLOOKUP($C68,'COT B.A MT SIAMA'!$A$17:$H$100,8,FALSE))=TRUE,0,VLOOKUP($C68,'COT B.A MT SIAMA'!$A$17:$H$100,8,FALSE))</f>
        <v>0</v>
      </c>
      <c r="N68" s="22">
        <f>IF(ISNA(VLOOKUP($C68,'Muskoka TT Jan 20'!$A$17:$H$100,8,FALSE))=TRUE,0,VLOOKUP($C68,'Muskoka TT Jan 20'!$A$17:$H$100,8,FALSE))</f>
        <v>0</v>
      </c>
      <c r="O68" s="112">
        <f>IF(ISNA(VLOOKUP($C68,'Muskoka TT Jan 21'!$A$17:$H$100,8,FALSE))=TRUE,0,VLOOKUP($C68,'Muskoka TT Jan 21'!$A$17:$H$100,8,FALSE))</f>
        <v>0</v>
      </c>
      <c r="P68" s="112">
        <f>IF(ISNA(VLOOKUP($C68,'Canada Cup Calgary SS'!$A$17:$H$100,8,FALSE))=TRUE,0,VLOOKUP($C68,'Canada Cup Calgary SS'!$A$17:$H$100,8,FALSE))</f>
        <v>0</v>
      </c>
      <c r="Q68" s="112">
        <f>IF(ISNA(VLOOKUP($C68,'Caledon Timber Tour'!$A$17:$H$100,8,FALSE))=TRUE,0,VLOOKUP($C68,'Caledon Timber Tour'!$A$17:$H$100,8,FALSE))</f>
        <v>0</v>
      </c>
      <c r="R68" s="112">
        <f>IF(ISNA(VLOOKUP($C68,'Calgary NorAm Halfpipe Feb 11'!$A$17:$H$100,8,FALSE))=TRUE,0,VLOOKUP($C68,'Calgary NorAm Halfpipe Feb 11'!$A$17:$H$100,8,FALSE))</f>
        <v>0</v>
      </c>
      <c r="S68" s="112">
        <f>IF(ISNA(VLOOKUP($C68,'Calgary NorAm SS'!$A$17:$H$100,8,FALSE))=TRUE,0,VLOOKUP($C68,'Calgary NorAm SS'!$A$17:$H$100,8,FALSE))</f>
        <v>0</v>
      </c>
      <c r="T68" s="112">
        <f>IF(ISNA(VLOOKUP($C68,'Horseshoe Provincials SS'!$A$17:$H$100,8,FALSE))=TRUE,0,VLOOKUP($C68,'Horseshoe Provincials SS'!$A$17:$H$100,8,FALSE))</f>
        <v>79.761904761904759</v>
      </c>
      <c r="U68" s="112">
        <f>IF(ISNA(VLOOKUP($C68,'Calgary Nor Am HP Feb 10'!$A$17:$H$100,8,FALSE))=TRUE,0,VLOOKUP($C68,'Calgary Nor Am HP Feb 10'!$A$17:$H$100,8,FALSE))</f>
        <v>0</v>
      </c>
      <c r="V68" s="121">
        <f>IF(ISNA(VLOOKUP($C68,'Aspen Nor-Am SS'!$A$17:$H$100,8,FALSE))=TRUE,0,VLOOKUP($C68,'Aspen Nor-Am SS'!$A$17:$H$100,8,FALSE))</f>
        <v>0</v>
      </c>
      <c r="W68" s="121">
        <f>IF(ISNA(VLOOKUP($C68,'Aspen Nor-Am BA'!$A$17:$H$100,8,FALSE))=TRUE,0,VLOOKUP($C68,'Aspen Nor-Am BA'!$A$17:$H$100,8,FALSE))</f>
        <v>0</v>
      </c>
      <c r="X68" s="121">
        <f>IF(ISNA(VLOOKUP($C68,'Jr. Nats SS'!$A$17:$H$100,8,FALSE))=TRUE,0,VLOOKUP($C68,'Jr. Nats SS'!$A$17:$H$100,8,FALSE))</f>
        <v>0</v>
      </c>
      <c r="Y68" s="121">
        <f>IF(ISNA(VLOOKUP($C68,'Jr. Nats BA'!$A$17:$H$100,8,FALSE))=TRUE,0,VLOOKUP($C68,'Jr. Nats BA'!$A$17:$H$100,8,FALSE))</f>
        <v>0</v>
      </c>
      <c r="Z68" s="121">
        <f>IF(ISNA(VLOOKUP($C68,'Jr. Nats HP'!$A$17:$H$100,8,FALSE))=TRUE,0,VLOOKUP($C68,'Jr. Nats HP'!$A$17:$H$100,8,FALSE))</f>
        <v>0</v>
      </c>
      <c r="AA68" s="121">
        <f>IF(ISNA(VLOOKUP($C68,'Mammoth NorAM SS'!$A$17:$H$100,8,FALSE))=TRUE,0,VLOOKUP($C68,'Mammoth NorAM SS'!$A$17:$H$100,8,FALSE))</f>
        <v>0</v>
      </c>
      <c r="AB68" s="121">
        <f>IF(ISNA(VLOOKUP($C68,'Stoneham Canada Cup SS'!$A$17:$H$100,8,FALSE))=TRUE,0,VLOOKUP($C68,'Stoneham Canada Cup SS'!$A$17:$H$100,8,FALSE))</f>
        <v>294.89361702127655</v>
      </c>
      <c r="AC68" s="121">
        <f>IF(ISNA(VLOOKUP($C68,'Stoneham Canada Cup HP'!$A$17:$H$100,8,FALSE))=TRUE,0,VLOOKUP($C68,'Stoneham Canada Cup HP'!$A$17:$H$100,8,FALSE))</f>
        <v>0</v>
      </c>
      <c r="AD68" s="121">
        <f>IF(ISNA(VLOOKUP($C68,'Le Relais Nor Am'!$A$17:$H$100,8,FALSE))=TRUE,0,VLOOKUP($C68,'Le Relais Nor Am'!$A$17:$H$100,8,FALSE))</f>
        <v>0</v>
      </c>
      <c r="AE68" s="121">
        <f>IF(ISNA(VLOOKUP($C68,'Step Up Tour Le Relais PRO'!$A$17:$H$100,8,FALSE))=TRUE,0,VLOOKUP($C68,'Step Up Tour Le Relais PRO'!$A$17:$H$100,8,FALSE))</f>
        <v>0</v>
      </c>
    </row>
    <row r="69" spans="1:31" ht="15" customHeight="1">
      <c r="A69" s="100" t="s">
        <v>127</v>
      </c>
      <c r="B69" s="100" t="s">
        <v>88</v>
      </c>
      <c r="C69" s="96" t="s">
        <v>131</v>
      </c>
      <c r="D69" s="101"/>
      <c r="E69" s="100">
        <f t="shared" si="7"/>
        <v>64</v>
      </c>
      <c r="F69" s="19">
        <f t="shared" si="11"/>
        <v>64</v>
      </c>
      <c r="G69" s="20">
        <f t="shared" si="12"/>
        <v>180.52516411378556</v>
      </c>
      <c r="H69" s="20">
        <f t="shared" si="8"/>
        <v>161.22004357298476</v>
      </c>
      <c r="I69" s="20">
        <f t="shared" si="9"/>
        <v>0</v>
      </c>
      <c r="J69" s="19">
        <f t="shared" si="10"/>
        <v>341.7452076867703</v>
      </c>
      <c r="K69" s="21"/>
      <c r="L69" s="111" t="str">
        <f>IF(ISNA(VLOOKUP($C69,'COT SS MT.SIAMA'!$A$17:$H$100,8,FALSE))=TRUE,"0",VLOOKUP($C69,'COT SS MT.SIAMA'!$A$17:$H$100,8,FALSE))</f>
        <v>0</v>
      </c>
      <c r="M69" s="22">
        <f>IF(ISNA(VLOOKUP($C69,'COT B.A MT SIAMA'!$A$17:$H$100,8,FALSE))=TRUE,0,VLOOKUP($C69,'COT B.A MT SIAMA'!$A$17:$H$100,8,FALSE))</f>
        <v>0</v>
      </c>
      <c r="N69" s="22">
        <f>IF(ISNA(VLOOKUP($C69,'Muskoka TT Jan 20'!$A$17:$H$100,8,FALSE))=TRUE,0,VLOOKUP($C69,'Muskoka TT Jan 20'!$A$17:$H$100,8,FALSE))</f>
        <v>161.22004357298476</v>
      </c>
      <c r="O69" s="112">
        <f>IF(ISNA(VLOOKUP($C69,'Muskoka TT Jan 21'!$A$17:$H$100,8,FALSE))=TRUE,0,VLOOKUP($C69,'Muskoka TT Jan 21'!$A$17:$H$100,8,FALSE))</f>
        <v>180.52516411378556</v>
      </c>
      <c r="P69" s="112">
        <f>IF(ISNA(VLOOKUP($C69,'Canada Cup Calgary SS'!$A$17:$H$100,8,FALSE))=TRUE,0,VLOOKUP($C69,'Canada Cup Calgary SS'!$A$17:$H$100,8,FALSE))</f>
        <v>0</v>
      </c>
      <c r="Q69" s="112">
        <f>IF(ISNA(VLOOKUP($C69,'Caledon Timber Tour'!$A$17:$H$100,8,FALSE))=TRUE,0,VLOOKUP($C69,'Caledon Timber Tour'!$A$17:$H$100,8,FALSE))</f>
        <v>0</v>
      </c>
      <c r="R69" s="112">
        <f>IF(ISNA(VLOOKUP($C69,'Calgary NorAm Halfpipe Feb 11'!$A$17:$H$100,8,FALSE))=TRUE,0,VLOOKUP($C69,'Calgary NorAm Halfpipe Feb 11'!$A$17:$H$100,8,FALSE))</f>
        <v>0</v>
      </c>
      <c r="S69" s="112">
        <f>IF(ISNA(VLOOKUP($C69,'Calgary NorAm SS'!$A$17:$H$100,8,FALSE))=TRUE,0,VLOOKUP($C69,'Calgary NorAm SS'!$A$17:$H$100,8,FALSE))</f>
        <v>0</v>
      </c>
      <c r="T69" s="112">
        <f>IF(ISNA(VLOOKUP($C69,'Horseshoe Provincials SS'!$A$17:$H$100,8,FALSE))=TRUE,0,VLOOKUP($C69,'Horseshoe Provincials SS'!$A$17:$H$100,8,FALSE))</f>
        <v>0</v>
      </c>
      <c r="U69" s="112">
        <f>IF(ISNA(VLOOKUP($C69,'Calgary Nor Am HP Feb 10'!$A$17:$H$100,8,FALSE))=TRUE,0,VLOOKUP($C69,'Calgary Nor Am HP Feb 10'!$A$17:$H$100,8,FALSE))</f>
        <v>0</v>
      </c>
      <c r="V69" s="121">
        <f>IF(ISNA(VLOOKUP($C69,'Aspen Nor-Am SS'!$A$17:$H$100,8,FALSE))=TRUE,0,VLOOKUP($C69,'Aspen Nor-Am SS'!$A$17:$H$100,8,FALSE))</f>
        <v>0</v>
      </c>
      <c r="W69" s="121">
        <f>IF(ISNA(VLOOKUP($C69,'Aspen Nor-Am BA'!$A$17:$H$100,8,FALSE))=TRUE,0,VLOOKUP($C69,'Aspen Nor-Am BA'!$A$17:$H$100,8,FALSE))</f>
        <v>0</v>
      </c>
      <c r="X69" s="121">
        <f>IF(ISNA(VLOOKUP($C69,'Jr. Nats SS'!$A$17:$H$100,8,FALSE))=TRUE,0,VLOOKUP($C69,'Jr. Nats SS'!$A$17:$H$100,8,FALSE))</f>
        <v>0</v>
      </c>
      <c r="Y69" s="121">
        <f>IF(ISNA(VLOOKUP($C69,'Jr. Nats BA'!$A$17:$H$100,8,FALSE))=TRUE,0,VLOOKUP($C69,'Jr. Nats BA'!$A$17:$H$100,8,FALSE))</f>
        <v>0</v>
      </c>
      <c r="Z69" s="121">
        <f>IF(ISNA(VLOOKUP($C69,'Jr. Nats HP'!$A$17:$H$100,8,FALSE))=TRUE,0,VLOOKUP($C69,'Jr. Nats HP'!$A$17:$H$100,8,FALSE))</f>
        <v>0</v>
      </c>
      <c r="AA69" s="121">
        <f>IF(ISNA(VLOOKUP($C69,'Mammoth NorAM SS'!$A$17:$H$100,8,FALSE))=TRUE,0,VLOOKUP($C69,'Mammoth NorAM SS'!$A$17:$H$100,8,FALSE))</f>
        <v>0</v>
      </c>
      <c r="AB69" s="121">
        <f>IF(ISNA(VLOOKUP($C69,'Stoneham Canada Cup SS'!$A$17:$H$100,8,FALSE))=TRUE,0,VLOOKUP($C69,'Stoneham Canada Cup SS'!$A$17:$H$100,8,FALSE))</f>
        <v>0</v>
      </c>
      <c r="AC69" s="121">
        <f>IF(ISNA(VLOOKUP($C69,'Stoneham Canada Cup HP'!$A$17:$H$100,8,FALSE))=TRUE,0,VLOOKUP($C69,'Stoneham Canada Cup HP'!$A$17:$H$100,8,FALSE))</f>
        <v>0</v>
      </c>
      <c r="AD69" s="121">
        <f>IF(ISNA(VLOOKUP($C69,'Le Relais Nor Am'!$A$17:$H$100,8,FALSE))=TRUE,0,VLOOKUP($C69,'Le Relais Nor Am'!$A$17:$H$100,8,FALSE))</f>
        <v>0</v>
      </c>
      <c r="AE69" s="121">
        <f>IF(ISNA(VLOOKUP($C69,'Step Up Tour Le Relais PRO'!$A$17:$H$100,8,FALSE))=TRUE,0,VLOOKUP($C69,'Step Up Tour Le Relais PRO'!$A$17:$H$100,8,FALSE))</f>
        <v>0</v>
      </c>
    </row>
    <row r="70" spans="1:31" ht="15" customHeight="1">
      <c r="A70" s="100" t="s">
        <v>101</v>
      </c>
      <c r="B70" s="100" t="s">
        <v>138</v>
      </c>
      <c r="C70" s="96" t="s">
        <v>149</v>
      </c>
      <c r="D70" s="101"/>
      <c r="E70" s="100">
        <f t="shared" ref="E70:E78" si="13">F70</f>
        <v>65</v>
      </c>
      <c r="F70" s="19">
        <f t="shared" si="11"/>
        <v>65</v>
      </c>
      <c r="G70" s="20">
        <f t="shared" si="12"/>
        <v>336.00917431192664</v>
      </c>
      <c r="H70" s="20">
        <f t="shared" ref="H70:H78" si="14">LARGE(($L70:$AE70),2)</f>
        <v>0</v>
      </c>
      <c r="I70" s="20">
        <f t="shared" ref="I70:I78" si="15">LARGE(($L70:$AE70),3)</f>
        <v>0</v>
      </c>
      <c r="J70" s="19">
        <f t="shared" ref="J70:J78" si="16">SUM(G70+H70+I70)</f>
        <v>336.00917431192664</v>
      </c>
      <c r="K70" s="21"/>
      <c r="L70" s="111" t="str">
        <f>IF(ISNA(VLOOKUP($C70,'COT SS MT.SIAMA'!$A$17:$H$100,8,FALSE))=TRUE,"0",VLOOKUP($C70,'COT SS MT.SIAMA'!$A$17:$H$100,8,FALSE))</f>
        <v>0</v>
      </c>
      <c r="M70" s="22">
        <f>IF(ISNA(VLOOKUP($C70,'COT B.A MT SIAMA'!$A$17:$H$100,8,FALSE))=TRUE,0,VLOOKUP($C70,'COT B.A MT SIAMA'!$A$17:$H$100,8,FALSE))</f>
        <v>0</v>
      </c>
      <c r="N70" s="22">
        <f>IF(ISNA(VLOOKUP($C70,'Muskoka TT Jan 20'!$A$17:$H$100,8,FALSE))=TRUE,0,VLOOKUP($C70,'Muskoka TT Jan 20'!$A$17:$H$100,8,FALSE))</f>
        <v>0</v>
      </c>
      <c r="O70" s="112">
        <f>IF(ISNA(VLOOKUP($C70,'Muskoka TT Jan 21'!$A$17:$H$100,8,FALSE))=TRUE,0,VLOOKUP($C70,'Muskoka TT Jan 21'!$A$17:$H$100,8,FALSE))</f>
        <v>0</v>
      </c>
      <c r="P70" s="112">
        <f>IF(ISNA(VLOOKUP($C70,'Canada Cup Calgary SS'!$A$17:$H$100,8,FALSE))=TRUE,0,VLOOKUP($C70,'Canada Cup Calgary SS'!$A$17:$H$100,8,FALSE))</f>
        <v>0</v>
      </c>
      <c r="Q70" s="112">
        <f>IF(ISNA(VLOOKUP($C70,'Caledon Timber Tour'!$A$17:$H$100,8,FALSE))=TRUE,0,VLOOKUP($C70,'Caledon Timber Tour'!$A$17:$H$100,8,FALSE))</f>
        <v>336.00917431192664</v>
      </c>
      <c r="R70" s="112">
        <f>IF(ISNA(VLOOKUP($C70,'Calgary NorAm Halfpipe Feb 11'!$A$17:$H$100,8,FALSE))=TRUE,0,VLOOKUP($C70,'Calgary NorAm Halfpipe Feb 11'!$A$17:$H$100,8,FALSE))</f>
        <v>0</v>
      </c>
      <c r="S70" s="112">
        <f>IF(ISNA(VLOOKUP($C70,'Calgary NorAm SS'!$A$17:$H$100,8,FALSE))=TRUE,0,VLOOKUP($C70,'Calgary NorAm SS'!$A$17:$H$100,8,FALSE))</f>
        <v>0</v>
      </c>
      <c r="T70" s="112">
        <f>IF(ISNA(VLOOKUP($C70,'Horseshoe Provincials SS'!$A$17:$H$100,8,FALSE))=TRUE,0,VLOOKUP($C70,'Horseshoe Provincials SS'!$A$17:$H$100,8,FALSE))</f>
        <v>0</v>
      </c>
      <c r="U70" s="112">
        <f>IF(ISNA(VLOOKUP($C70,'Calgary Nor Am HP Feb 10'!$A$17:$H$100,8,FALSE))=TRUE,0,VLOOKUP($C70,'Calgary Nor Am HP Feb 10'!$A$17:$H$100,8,FALSE))</f>
        <v>0</v>
      </c>
      <c r="V70" s="121">
        <f>IF(ISNA(VLOOKUP($C70,'Aspen Nor-Am SS'!$A$17:$H$100,8,FALSE))=TRUE,0,VLOOKUP($C70,'Aspen Nor-Am SS'!$A$17:$H$100,8,FALSE))</f>
        <v>0</v>
      </c>
      <c r="W70" s="121">
        <f>IF(ISNA(VLOOKUP($C70,'Aspen Nor-Am BA'!$A$17:$H$100,8,FALSE))=TRUE,0,VLOOKUP($C70,'Aspen Nor-Am BA'!$A$17:$H$100,8,FALSE))</f>
        <v>0</v>
      </c>
      <c r="X70" s="121">
        <f>IF(ISNA(VLOOKUP($C70,'Jr. Nats SS'!$A$17:$H$100,8,FALSE))=TRUE,0,VLOOKUP($C70,'Jr. Nats SS'!$A$17:$H$100,8,FALSE))</f>
        <v>0</v>
      </c>
      <c r="Y70" s="121">
        <f>IF(ISNA(VLOOKUP($C70,'Jr. Nats BA'!$A$17:$H$100,8,FALSE))=TRUE,0,VLOOKUP($C70,'Jr. Nats BA'!$A$17:$H$100,8,FALSE))</f>
        <v>0</v>
      </c>
      <c r="Z70" s="121">
        <f>IF(ISNA(VLOOKUP($C70,'Jr. Nats HP'!$A$17:$H$100,8,FALSE))=TRUE,0,VLOOKUP($C70,'Jr. Nats HP'!$A$17:$H$100,8,FALSE))</f>
        <v>0</v>
      </c>
      <c r="AA70" s="121">
        <f>IF(ISNA(VLOOKUP($C70,'Mammoth NorAM SS'!$A$17:$H$100,8,FALSE))=TRUE,0,VLOOKUP($C70,'Mammoth NorAM SS'!$A$17:$H$100,8,FALSE))</f>
        <v>0</v>
      </c>
      <c r="AB70" s="121">
        <f>IF(ISNA(VLOOKUP($C70,'Stoneham Canada Cup SS'!$A$17:$H$100,8,FALSE))=TRUE,0,VLOOKUP($C70,'Stoneham Canada Cup SS'!$A$17:$H$100,8,FALSE))</f>
        <v>0</v>
      </c>
      <c r="AC70" s="121">
        <f>IF(ISNA(VLOOKUP($C70,'Stoneham Canada Cup HP'!$A$17:$H$100,8,FALSE))=TRUE,0,VLOOKUP($C70,'Stoneham Canada Cup HP'!$A$17:$H$100,8,FALSE))</f>
        <v>0</v>
      </c>
      <c r="AD70" s="121">
        <f>IF(ISNA(VLOOKUP($C70,'Le Relais Nor Am'!$A$17:$H$100,8,FALSE))=TRUE,0,VLOOKUP($C70,'Le Relais Nor Am'!$A$17:$H$100,8,FALSE))</f>
        <v>0</v>
      </c>
      <c r="AE70" s="121">
        <f>IF(ISNA(VLOOKUP($C70,'Step Up Tour Le Relais PRO'!$A$17:$H$100,8,FALSE))=TRUE,0,VLOOKUP($C70,'Step Up Tour Le Relais PRO'!$A$17:$H$100,8,FALSE))</f>
        <v>0</v>
      </c>
    </row>
    <row r="71" spans="1:31" ht="15" customHeight="1">
      <c r="A71" s="100" t="s">
        <v>96</v>
      </c>
      <c r="B71" s="100" t="s">
        <v>151</v>
      </c>
      <c r="C71" s="96" t="s">
        <v>150</v>
      </c>
      <c r="D71" s="101"/>
      <c r="E71" s="100">
        <f t="shared" si="13"/>
        <v>66</v>
      </c>
      <c r="F71" s="19">
        <f t="shared" si="11"/>
        <v>66</v>
      </c>
      <c r="G71" s="20">
        <f t="shared" si="12"/>
        <v>295.87155963302752</v>
      </c>
      <c r="H71" s="20">
        <f t="shared" si="14"/>
        <v>0</v>
      </c>
      <c r="I71" s="20">
        <f t="shared" si="15"/>
        <v>0</v>
      </c>
      <c r="J71" s="19">
        <f t="shared" si="16"/>
        <v>295.87155963302752</v>
      </c>
      <c r="K71" s="21"/>
      <c r="L71" s="111" t="str">
        <f>IF(ISNA(VLOOKUP($C71,'COT SS MT.SIAMA'!$A$17:$H$100,8,FALSE))=TRUE,"0",VLOOKUP($C71,'COT SS MT.SIAMA'!$A$17:$H$100,8,FALSE))</f>
        <v>0</v>
      </c>
      <c r="M71" s="22">
        <f>IF(ISNA(VLOOKUP($C71,'COT B.A MT SIAMA'!$A$17:$H$100,8,FALSE))=TRUE,0,VLOOKUP($C71,'COT B.A MT SIAMA'!$A$17:$H$100,8,FALSE))</f>
        <v>0</v>
      </c>
      <c r="N71" s="22">
        <f>IF(ISNA(VLOOKUP($C71,'Muskoka TT Jan 20'!$A$17:$H$100,8,FALSE))=TRUE,0,VLOOKUP($C71,'Muskoka TT Jan 20'!$A$17:$H$100,8,FALSE))</f>
        <v>0</v>
      </c>
      <c r="O71" s="112">
        <f>IF(ISNA(VLOOKUP($C71,'Muskoka TT Jan 21'!$A$17:$H$100,8,FALSE))=TRUE,0,VLOOKUP($C71,'Muskoka TT Jan 21'!$A$17:$H$100,8,FALSE))</f>
        <v>0</v>
      </c>
      <c r="P71" s="112">
        <f>IF(ISNA(VLOOKUP($C71,'Canada Cup Calgary SS'!$A$17:$H$100,8,FALSE))=TRUE,0,VLOOKUP($C71,'Canada Cup Calgary SS'!$A$17:$H$100,8,FALSE))</f>
        <v>0</v>
      </c>
      <c r="Q71" s="112">
        <f>IF(ISNA(VLOOKUP($C71,'Caledon Timber Tour'!$A$17:$H$100,8,FALSE))=TRUE,0,VLOOKUP($C71,'Caledon Timber Tour'!$A$17:$H$100,8,FALSE))</f>
        <v>295.87155963302752</v>
      </c>
      <c r="R71" s="112">
        <f>IF(ISNA(VLOOKUP($C71,'Calgary NorAm Halfpipe Feb 11'!$A$17:$H$100,8,FALSE))=TRUE,0,VLOOKUP($C71,'Calgary NorAm Halfpipe Feb 11'!$A$17:$H$100,8,FALSE))</f>
        <v>0</v>
      </c>
      <c r="S71" s="112">
        <f>IF(ISNA(VLOOKUP($C71,'Calgary NorAm SS'!$A$17:$H$100,8,FALSE))=TRUE,0,VLOOKUP($C71,'Calgary NorAm SS'!$A$17:$H$100,8,FALSE))</f>
        <v>0</v>
      </c>
      <c r="T71" s="112">
        <f>IF(ISNA(VLOOKUP($C71,'Horseshoe Provincials SS'!$A$17:$H$100,8,FALSE))=TRUE,0,VLOOKUP($C71,'Horseshoe Provincials SS'!$A$17:$H$100,8,FALSE))</f>
        <v>0</v>
      </c>
      <c r="U71" s="112">
        <f>IF(ISNA(VLOOKUP($C71,'Calgary Nor Am HP Feb 10'!$A$17:$H$100,8,FALSE))=TRUE,0,VLOOKUP($C71,'Calgary Nor Am HP Feb 10'!$A$17:$H$100,8,FALSE))</f>
        <v>0</v>
      </c>
      <c r="V71" s="121">
        <f>IF(ISNA(VLOOKUP($C71,'Aspen Nor-Am SS'!$A$17:$H$100,8,FALSE))=TRUE,0,VLOOKUP($C71,'Aspen Nor-Am SS'!$A$17:$H$100,8,FALSE))</f>
        <v>0</v>
      </c>
      <c r="W71" s="121">
        <f>IF(ISNA(VLOOKUP($C71,'Aspen Nor-Am BA'!$A$17:$H$100,8,FALSE))=TRUE,0,VLOOKUP($C71,'Aspen Nor-Am BA'!$A$17:$H$100,8,FALSE))</f>
        <v>0</v>
      </c>
      <c r="X71" s="121">
        <f>IF(ISNA(VLOOKUP($C71,'Jr. Nats SS'!$A$17:$H$100,8,FALSE))=TRUE,0,VLOOKUP($C71,'Jr. Nats SS'!$A$17:$H$100,8,FALSE))</f>
        <v>0</v>
      </c>
      <c r="Y71" s="121">
        <f>IF(ISNA(VLOOKUP($C71,'Jr. Nats BA'!$A$17:$H$100,8,FALSE))=TRUE,0,VLOOKUP($C71,'Jr. Nats BA'!$A$17:$H$100,8,FALSE))</f>
        <v>0</v>
      </c>
      <c r="Z71" s="121">
        <f>IF(ISNA(VLOOKUP($C71,'Jr. Nats HP'!$A$17:$H$100,8,FALSE))=TRUE,0,VLOOKUP($C71,'Jr. Nats HP'!$A$17:$H$100,8,FALSE))</f>
        <v>0</v>
      </c>
      <c r="AA71" s="121">
        <f>IF(ISNA(VLOOKUP($C71,'Mammoth NorAM SS'!$A$17:$H$100,8,FALSE))=TRUE,0,VLOOKUP($C71,'Mammoth NorAM SS'!$A$17:$H$100,8,FALSE))</f>
        <v>0</v>
      </c>
      <c r="AB71" s="121">
        <f>IF(ISNA(VLOOKUP($C71,'Stoneham Canada Cup SS'!$A$17:$H$100,8,FALSE))=TRUE,0,VLOOKUP($C71,'Stoneham Canada Cup SS'!$A$17:$H$100,8,FALSE))</f>
        <v>0</v>
      </c>
      <c r="AC71" s="121">
        <f>IF(ISNA(VLOOKUP($C71,'Stoneham Canada Cup HP'!$A$17:$H$100,8,FALSE))=TRUE,0,VLOOKUP($C71,'Stoneham Canada Cup HP'!$A$17:$H$100,8,FALSE))</f>
        <v>0</v>
      </c>
      <c r="AD71" s="121">
        <f>IF(ISNA(VLOOKUP($C71,'Le Relais Nor Am'!$A$17:$H$100,8,FALSE))=TRUE,0,VLOOKUP($C71,'Le Relais Nor Am'!$A$17:$H$100,8,FALSE))</f>
        <v>0</v>
      </c>
      <c r="AE71" s="121">
        <f>IF(ISNA(VLOOKUP($C71,'Step Up Tour Le Relais PRO'!$A$17:$H$100,8,FALSE))=TRUE,0,VLOOKUP($C71,'Step Up Tour Le Relais PRO'!$A$17:$H$100,8,FALSE))</f>
        <v>0</v>
      </c>
    </row>
    <row r="72" spans="1:31" ht="15" customHeight="1">
      <c r="A72" s="100" t="s">
        <v>127</v>
      </c>
      <c r="B72" s="100" t="s">
        <v>141</v>
      </c>
      <c r="C72" s="96" t="s">
        <v>152</v>
      </c>
      <c r="D72" s="101"/>
      <c r="E72" s="100">
        <f t="shared" si="13"/>
        <v>67</v>
      </c>
      <c r="F72" s="19">
        <f t="shared" si="11"/>
        <v>67</v>
      </c>
      <c r="G72" s="20">
        <f t="shared" si="12"/>
        <v>290.13761467889907</v>
      </c>
      <c r="H72" s="20">
        <f t="shared" si="14"/>
        <v>0</v>
      </c>
      <c r="I72" s="20">
        <f t="shared" si="15"/>
        <v>0</v>
      </c>
      <c r="J72" s="19">
        <f t="shared" si="16"/>
        <v>290.13761467889907</v>
      </c>
      <c r="K72" s="21"/>
      <c r="L72" s="111" t="str">
        <f>IF(ISNA(VLOOKUP($C72,'COT SS MT.SIAMA'!$A$17:$H$100,8,FALSE))=TRUE,"0",VLOOKUP($C72,'COT SS MT.SIAMA'!$A$17:$H$100,8,FALSE))</f>
        <v>0</v>
      </c>
      <c r="M72" s="22">
        <f>IF(ISNA(VLOOKUP($C72,'COT B.A MT SIAMA'!$A$17:$H$100,8,FALSE))=TRUE,0,VLOOKUP($C72,'COT B.A MT SIAMA'!$A$17:$H$100,8,FALSE))</f>
        <v>0</v>
      </c>
      <c r="N72" s="22">
        <f>IF(ISNA(VLOOKUP($C72,'Muskoka TT Jan 20'!$A$17:$H$100,8,FALSE))=TRUE,0,VLOOKUP($C72,'Muskoka TT Jan 20'!$A$17:$H$100,8,FALSE))</f>
        <v>0</v>
      </c>
      <c r="O72" s="112">
        <f>IF(ISNA(VLOOKUP($C72,'Muskoka TT Jan 21'!$A$17:$H$100,8,FALSE))=TRUE,0,VLOOKUP($C72,'Muskoka TT Jan 21'!$A$17:$H$100,8,FALSE))</f>
        <v>0</v>
      </c>
      <c r="P72" s="112">
        <f>IF(ISNA(VLOOKUP($C72,'Canada Cup Calgary SS'!$A$17:$H$100,8,FALSE))=TRUE,0,VLOOKUP($C72,'Canada Cup Calgary SS'!$A$17:$H$100,8,FALSE))</f>
        <v>0</v>
      </c>
      <c r="Q72" s="112">
        <f>IF(ISNA(VLOOKUP($C72,'Caledon Timber Tour'!$A$17:$H$100,8,FALSE))=TRUE,0,VLOOKUP($C72,'Caledon Timber Tour'!$A$17:$H$100,8,FALSE))</f>
        <v>290.13761467889907</v>
      </c>
      <c r="R72" s="112">
        <f>IF(ISNA(VLOOKUP($C72,'Calgary NorAm Halfpipe Feb 11'!$A$17:$H$100,8,FALSE))=TRUE,0,VLOOKUP($C72,'Calgary NorAm Halfpipe Feb 11'!$A$17:$H$100,8,FALSE))</f>
        <v>0</v>
      </c>
      <c r="S72" s="112">
        <f>IF(ISNA(VLOOKUP($C72,'Calgary NorAm SS'!$A$17:$H$100,8,FALSE))=TRUE,0,VLOOKUP($C72,'Calgary NorAm SS'!$A$17:$H$100,8,FALSE))</f>
        <v>0</v>
      </c>
      <c r="T72" s="112">
        <f>IF(ISNA(VLOOKUP($C72,'Horseshoe Provincials SS'!$A$17:$H$100,8,FALSE))=TRUE,0,VLOOKUP($C72,'Horseshoe Provincials SS'!$A$17:$H$100,8,FALSE))</f>
        <v>0</v>
      </c>
      <c r="U72" s="112">
        <f>IF(ISNA(VLOOKUP($C72,'Calgary Nor Am HP Feb 10'!$A$17:$H$100,8,FALSE))=TRUE,0,VLOOKUP($C72,'Calgary Nor Am HP Feb 10'!$A$17:$H$100,8,FALSE))</f>
        <v>0</v>
      </c>
      <c r="V72" s="121">
        <f>IF(ISNA(VLOOKUP($C72,'Aspen Nor-Am SS'!$A$17:$H$100,8,FALSE))=TRUE,0,VLOOKUP($C72,'Aspen Nor-Am SS'!$A$17:$H$100,8,FALSE))</f>
        <v>0</v>
      </c>
      <c r="W72" s="121">
        <f>IF(ISNA(VLOOKUP($C72,'Aspen Nor-Am BA'!$A$17:$H$100,8,FALSE))=TRUE,0,VLOOKUP($C72,'Aspen Nor-Am BA'!$A$17:$H$100,8,FALSE))</f>
        <v>0</v>
      </c>
      <c r="X72" s="121">
        <f>IF(ISNA(VLOOKUP($C72,'Jr. Nats SS'!$A$17:$H$100,8,FALSE))=TRUE,0,VLOOKUP($C72,'Jr. Nats SS'!$A$17:$H$100,8,FALSE))</f>
        <v>0</v>
      </c>
      <c r="Y72" s="121">
        <f>IF(ISNA(VLOOKUP($C72,'Jr. Nats BA'!$A$17:$H$100,8,FALSE))=TRUE,0,VLOOKUP($C72,'Jr. Nats BA'!$A$17:$H$100,8,FALSE))</f>
        <v>0</v>
      </c>
      <c r="Z72" s="121">
        <f>IF(ISNA(VLOOKUP($C72,'Jr. Nats HP'!$A$17:$H$100,8,FALSE))=TRUE,0,VLOOKUP($C72,'Jr. Nats HP'!$A$17:$H$100,8,FALSE))</f>
        <v>0</v>
      </c>
      <c r="AA72" s="121">
        <f>IF(ISNA(VLOOKUP($C72,'Mammoth NorAM SS'!$A$17:$H$100,8,FALSE))=TRUE,0,VLOOKUP($C72,'Mammoth NorAM SS'!$A$17:$H$100,8,FALSE))</f>
        <v>0</v>
      </c>
      <c r="AB72" s="121">
        <f>IF(ISNA(VLOOKUP($C72,'Stoneham Canada Cup SS'!$A$17:$H$100,8,FALSE))=TRUE,0,VLOOKUP($C72,'Stoneham Canada Cup SS'!$A$17:$H$100,8,FALSE))</f>
        <v>0</v>
      </c>
      <c r="AC72" s="121">
        <f>IF(ISNA(VLOOKUP($C72,'Stoneham Canada Cup HP'!$A$17:$H$100,8,FALSE))=TRUE,0,VLOOKUP($C72,'Stoneham Canada Cup HP'!$A$17:$H$100,8,FALSE))</f>
        <v>0</v>
      </c>
      <c r="AD72" s="121">
        <f>IF(ISNA(VLOOKUP($C72,'Le Relais Nor Am'!$A$17:$H$100,8,FALSE))=TRUE,0,VLOOKUP($C72,'Le Relais Nor Am'!$A$17:$H$100,8,FALSE))</f>
        <v>0</v>
      </c>
      <c r="AE72" s="121">
        <f>IF(ISNA(VLOOKUP($C72,'Step Up Tour Le Relais PRO'!$A$17:$H$100,8,FALSE))=TRUE,0,VLOOKUP($C72,'Step Up Tour Le Relais PRO'!$A$17:$H$100,8,FALSE))</f>
        <v>0</v>
      </c>
    </row>
    <row r="73" spans="1:31" ht="15" customHeight="1">
      <c r="A73" s="100" t="s">
        <v>127</v>
      </c>
      <c r="B73" s="100" t="s">
        <v>151</v>
      </c>
      <c r="C73" s="96" t="s">
        <v>153</v>
      </c>
      <c r="D73" s="101"/>
      <c r="E73" s="100">
        <f t="shared" si="13"/>
        <v>67</v>
      </c>
      <c r="F73" s="19">
        <f t="shared" ref="F73:F87" si="17">RANK(J73,$J$6:$J$87,0)</f>
        <v>67</v>
      </c>
      <c r="G73" s="20">
        <f t="shared" ref="G73:G78" si="18">LARGE(($L73:$AE73),1)</f>
        <v>290.13761467889907</v>
      </c>
      <c r="H73" s="20">
        <f t="shared" si="14"/>
        <v>0</v>
      </c>
      <c r="I73" s="20">
        <f t="shared" si="15"/>
        <v>0</v>
      </c>
      <c r="J73" s="19">
        <f t="shared" si="16"/>
        <v>290.13761467889907</v>
      </c>
      <c r="K73" s="21"/>
      <c r="L73" s="111" t="str">
        <f>IF(ISNA(VLOOKUP($C73,'COT SS MT.SIAMA'!$A$17:$H$100,8,FALSE))=TRUE,"0",VLOOKUP($C73,'COT SS MT.SIAMA'!$A$17:$H$100,8,FALSE))</f>
        <v>0</v>
      </c>
      <c r="M73" s="22">
        <f>IF(ISNA(VLOOKUP($C73,'COT B.A MT SIAMA'!$A$17:$H$100,8,FALSE))=TRUE,0,VLOOKUP($C73,'COT B.A MT SIAMA'!$A$17:$H$100,8,FALSE))</f>
        <v>0</v>
      </c>
      <c r="N73" s="22">
        <f>IF(ISNA(VLOOKUP($C73,'Muskoka TT Jan 20'!$A$17:$H$100,8,FALSE))=TRUE,0,VLOOKUP($C73,'Muskoka TT Jan 20'!$A$17:$H$100,8,FALSE))</f>
        <v>0</v>
      </c>
      <c r="O73" s="112">
        <f>IF(ISNA(VLOOKUP($C73,'Muskoka TT Jan 21'!$A$17:$H$100,8,FALSE))=TRUE,0,VLOOKUP($C73,'Muskoka TT Jan 21'!$A$17:$H$100,8,FALSE))</f>
        <v>0</v>
      </c>
      <c r="P73" s="112">
        <f>IF(ISNA(VLOOKUP($C73,'Canada Cup Calgary SS'!$A$17:$H$100,8,FALSE))=TRUE,0,VLOOKUP($C73,'Canada Cup Calgary SS'!$A$17:$H$100,8,FALSE))</f>
        <v>0</v>
      </c>
      <c r="Q73" s="112">
        <f>IF(ISNA(VLOOKUP($C73,'Caledon Timber Tour'!$A$17:$H$100,8,FALSE))=TRUE,0,VLOOKUP($C73,'Caledon Timber Tour'!$A$17:$H$100,8,FALSE))</f>
        <v>290.13761467889907</v>
      </c>
      <c r="R73" s="112">
        <f>IF(ISNA(VLOOKUP($C73,'Calgary NorAm Halfpipe Feb 11'!$A$17:$H$100,8,FALSE))=TRUE,0,VLOOKUP($C73,'Calgary NorAm Halfpipe Feb 11'!$A$17:$H$100,8,FALSE))</f>
        <v>0</v>
      </c>
      <c r="S73" s="112">
        <f>IF(ISNA(VLOOKUP($C73,'Calgary NorAm SS'!$A$17:$H$100,8,FALSE))=TRUE,0,VLOOKUP($C73,'Calgary NorAm SS'!$A$17:$H$100,8,FALSE))</f>
        <v>0</v>
      </c>
      <c r="T73" s="112">
        <f>IF(ISNA(VLOOKUP($C73,'Horseshoe Provincials SS'!$A$17:$H$100,8,FALSE))=TRUE,0,VLOOKUP($C73,'Horseshoe Provincials SS'!$A$17:$H$100,8,FALSE))</f>
        <v>0</v>
      </c>
      <c r="U73" s="112">
        <f>IF(ISNA(VLOOKUP($C73,'Calgary Nor Am HP Feb 10'!$A$17:$H$100,8,FALSE))=TRUE,0,VLOOKUP($C73,'Calgary Nor Am HP Feb 10'!$A$17:$H$100,8,FALSE))</f>
        <v>0</v>
      </c>
      <c r="V73" s="121">
        <f>IF(ISNA(VLOOKUP($C73,'Aspen Nor-Am SS'!$A$17:$H$100,8,FALSE))=TRUE,0,VLOOKUP($C73,'Aspen Nor-Am SS'!$A$17:$H$100,8,FALSE))</f>
        <v>0</v>
      </c>
      <c r="W73" s="121">
        <f>IF(ISNA(VLOOKUP($C73,'Aspen Nor-Am BA'!$A$17:$H$100,8,FALSE))=TRUE,0,VLOOKUP($C73,'Aspen Nor-Am BA'!$A$17:$H$100,8,FALSE))</f>
        <v>0</v>
      </c>
      <c r="X73" s="121">
        <f>IF(ISNA(VLOOKUP($C73,'Jr. Nats SS'!$A$17:$H$100,8,FALSE))=TRUE,0,VLOOKUP($C73,'Jr. Nats SS'!$A$17:$H$100,8,FALSE))</f>
        <v>0</v>
      </c>
      <c r="Y73" s="121">
        <f>IF(ISNA(VLOOKUP($C73,'Jr. Nats BA'!$A$17:$H$100,8,FALSE))=TRUE,0,VLOOKUP($C73,'Jr. Nats BA'!$A$17:$H$100,8,FALSE))</f>
        <v>0</v>
      </c>
      <c r="Z73" s="121">
        <f>IF(ISNA(VLOOKUP($C73,'Jr. Nats HP'!$A$17:$H$100,8,FALSE))=TRUE,0,VLOOKUP($C73,'Jr. Nats HP'!$A$17:$H$100,8,FALSE))</f>
        <v>0</v>
      </c>
      <c r="AA73" s="121">
        <f>IF(ISNA(VLOOKUP($C73,'Mammoth NorAM SS'!$A$17:$H$100,8,FALSE))=TRUE,0,VLOOKUP($C73,'Mammoth NorAM SS'!$A$17:$H$100,8,FALSE))</f>
        <v>0</v>
      </c>
      <c r="AB73" s="121">
        <f>IF(ISNA(VLOOKUP($C73,'Stoneham Canada Cup SS'!$A$17:$H$100,8,FALSE))=TRUE,0,VLOOKUP($C73,'Stoneham Canada Cup SS'!$A$17:$H$100,8,FALSE))</f>
        <v>0</v>
      </c>
      <c r="AC73" s="121">
        <f>IF(ISNA(VLOOKUP($C73,'Stoneham Canada Cup HP'!$A$17:$H$100,8,FALSE))=TRUE,0,VLOOKUP($C73,'Stoneham Canada Cup HP'!$A$17:$H$100,8,FALSE))</f>
        <v>0</v>
      </c>
      <c r="AD73" s="121">
        <f>IF(ISNA(VLOOKUP($C73,'Le Relais Nor Am'!$A$17:$H$100,8,FALSE))=TRUE,0,VLOOKUP($C73,'Le Relais Nor Am'!$A$17:$H$100,8,FALSE))</f>
        <v>0</v>
      </c>
      <c r="AE73" s="121">
        <f>IF(ISNA(VLOOKUP($C73,'Step Up Tour Le Relais PRO'!$A$17:$H$100,8,FALSE))=TRUE,0,VLOOKUP($C73,'Step Up Tour Le Relais PRO'!$A$17:$H$100,8,FALSE))</f>
        <v>0</v>
      </c>
    </row>
    <row r="74" spans="1:31" ht="15" customHeight="1">
      <c r="A74" s="100" t="s">
        <v>121</v>
      </c>
      <c r="B74" s="100" t="s">
        <v>138</v>
      </c>
      <c r="C74" s="96" t="s">
        <v>157</v>
      </c>
      <c r="D74" s="101"/>
      <c r="E74" s="100">
        <f t="shared" si="13"/>
        <v>69</v>
      </c>
      <c r="F74" s="19">
        <f t="shared" si="17"/>
        <v>69</v>
      </c>
      <c r="G74" s="20">
        <f t="shared" si="18"/>
        <v>204.12844036697248</v>
      </c>
      <c r="H74" s="20">
        <f t="shared" si="14"/>
        <v>84.523809523809518</v>
      </c>
      <c r="I74" s="20">
        <f t="shared" si="15"/>
        <v>0</v>
      </c>
      <c r="J74" s="19">
        <f t="shared" si="16"/>
        <v>288.652249890782</v>
      </c>
      <c r="K74" s="21"/>
      <c r="L74" s="111" t="str">
        <f>IF(ISNA(VLOOKUP($C74,'COT SS MT.SIAMA'!$A$17:$H$100,8,FALSE))=TRUE,"0",VLOOKUP($C74,'COT SS MT.SIAMA'!$A$17:$H$100,8,FALSE))</f>
        <v>0</v>
      </c>
      <c r="M74" s="22">
        <f>IF(ISNA(VLOOKUP($C74,'COT B.A MT SIAMA'!$A$17:$H$100,8,FALSE))=TRUE,0,VLOOKUP($C74,'COT B.A MT SIAMA'!$A$17:$H$100,8,FALSE))</f>
        <v>0</v>
      </c>
      <c r="N74" s="22">
        <f>IF(ISNA(VLOOKUP($C74,'Muskoka TT Jan 20'!$A$17:$H$100,8,FALSE))=TRUE,0,VLOOKUP($C74,'Muskoka TT Jan 20'!$A$17:$H$100,8,FALSE))</f>
        <v>0</v>
      </c>
      <c r="O74" s="112">
        <f>IF(ISNA(VLOOKUP($C74,'Muskoka TT Jan 21'!$A$17:$H$100,8,FALSE))=TRUE,0,VLOOKUP($C74,'Muskoka TT Jan 21'!$A$17:$H$100,8,FALSE))</f>
        <v>0</v>
      </c>
      <c r="P74" s="112">
        <f>IF(ISNA(VLOOKUP($C74,'Canada Cup Calgary SS'!$A$17:$H$100,8,FALSE))=TRUE,0,VLOOKUP($C74,'Canada Cup Calgary SS'!$A$17:$H$100,8,FALSE))</f>
        <v>0</v>
      </c>
      <c r="Q74" s="112">
        <f>IF(ISNA(VLOOKUP($C74,'Caledon Timber Tour'!$A$17:$H$100,8,FALSE))=TRUE,0,VLOOKUP($C74,'Caledon Timber Tour'!$A$17:$H$100,8,FALSE))</f>
        <v>204.12844036697248</v>
      </c>
      <c r="R74" s="112">
        <f>IF(ISNA(VLOOKUP($C74,'Calgary NorAm Halfpipe Feb 11'!$A$17:$H$100,8,FALSE))=TRUE,0,VLOOKUP($C74,'Calgary NorAm Halfpipe Feb 11'!$A$17:$H$100,8,FALSE))</f>
        <v>0</v>
      </c>
      <c r="S74" s="112">
        <f>IF(ISNA(VLOOKUP($C74,'Calgary NorAm SS'!$A$17:$H$100,8,FALSE))=TRUE,0,VLOOKUP($C74,'Calgary NorAm SS'!$A$17:$H$100,8,FALSE))</f>
        <v>0</v>
      </c>
      <c r="T74" s="112">
        <f>IF(ISNA(VLOOKUP($C74,'Horseshoe Provincials SS'!$A$17:$H$100,8,FALSE))=TRUE,0,VLOOKUP($C74,'Horseshoe Provincials SS'!$A$17:$H$100,8,FALSE))</f>
        <v>84.523809523809518</v>
      </c>
      <c r="U74" s="112">
        <f>IF(ISNA(VLOOKUP($C74,'Calgary Nor Am HP Feb 10'!$A$17:$H$100,8,FALSE))=TRUE,0,VLOOKUP($C74,'Calgary Nor Am HP Feb 10'!$A$17:$H$100,8,FALSE))</f>
        <v>0</v>
      </c>
      <c r="V74" s="121">
        <f>IF(ISNA(VLOOKUP($C74,'Aspen Nor-Am SS'!$A$17:$H$100,8,FALSE))=TRUE,0,VLOOKUP($C74,'Aspen Nor-Am SS'!$A$17:$H$100,8,FALSE))</f>
        <v>0</v>
      </c>
      <c r="W74" s="121">
        <f>IF(ISNA(VLOOKUP($C74,'Aspen Nor-Am BA'!$A$17:$H$100,8,FALSE))=TRUE,0,VLOOKUP($C74,'Aspen Nor-Am BA'!$A$17:$H$100,8,FALSE))</f>
        <v>0</v>
      </c>
      <c r="X74" s="121">
        <f>IF(ISNA(VLOOKUP($C74,'Jr. Nats SS'!$A$17:$H$100,8,FALSE))=TRUE,0,VLOOKUP($C74,'Jr. Nats SS'!$A$17:$H$100,8,FALSE))</f>
        <v>0</v>
      </c>
      <c r="Y74" s="121">
        <f>IF(ISNA(VLOOKUP($C74,'Jr. Nats BA'!$A$17:$H$100,8,FALSE))=TRUE,0,VLOOKUP($C74,'Jr. Nats BA'!$A$17:$H$100,8,FALSE))</f>
        <v>0</v>
      </c>
      <c r="Z74" s="121">
        <f>IF(ISNA(VLOOKUP($C74,'Jr. Nats HP'!$A$17:$H$100,8,FALSE))=TRUE,0,VLOOKUP($C74,'Jr. Nats HP'!$A$17:$H$100,8,FALSE))</f>
        <v>0</v>
      </c>
      <c r="AA74" s="121">
        <f>IF(ISNA(VLOOKUP($C74,'Mammoth NorAM SS'!$A$17:$H$100,8,FALSE))=TRUE,0,VLOOKUP($C74,'Mammoth NorAM SS'!$A$17:$H$100,8,FALSE))</f>
        <v>0</v>
      </c>
      <c r="AB74" s="121">
        <f>IF(ISNA(VLOOKUP($C74,'Stoneham Canada Cup SS'!$A$17:$H$100,8,FALSE))=TRUE,0,VLOOKUP($C74,'Stoneham Canada Cup SS'!$A$17:$H$100,8,FALSE))</f>
        <v>0</v>
      </c>
      <c r="AC74" s="121">
        <f>IF(ISNA(VLOOKUP($C74,'Stoneham Canada Cup HP'!$A$17:$H$100,8,FALSE))=TRUE,0,VLOOKUP($C74,'Stoneham Canada Cup HP'!$A$17:$H$100,8,FALSE))</f>
        <v>0</v>
      </c>
      <c r="AD74" s="121">
        <f>IF(ISNA(VLOOKUP($C74,'Le Relais Nor Am'!$A$17:$H$100,8,FALSE))=TRUE,0,VLOOKUP($C74,'Le Relais Nor Am'!$A$17:$H$100,8,FALSE))</f>
        <v>0</v>
      </c>
      <c r="AE74" s="121">
        <f>IF(ISNA(VLOOKUP($C74,'Step Up Tour Le Relais PRO'!$A$17:$H$100,8,FALSE))=TRUE,0,VLOOKUP($C74,'Step Up Tour Le Relais PRO'!$A$17:$H$100,8,FALSE))</f>
        <v>0</v>
      </c>
    </row>
    <row r="75" spans="1:31" ht="15" customHeight="1">
      <c r="A75" s="100" t="s">
        <v>127</v>
      </c>
      <c r="B75" s="100" t="s">
        <v>151</v>
      </c>
      <c r="C75" s="122" t="s">
        <v>154</v>
      </c>
      <c r="D75" s="101"/>
      <c r="E75" s="100">
        <f t="shared" si="13"/>
        <v>70</v>
      </c>
      <c r="F75" s="19">
        <f t="shared" si="17"/>
        <v>70</v>
      </c>
      <c r="G75" s="20">
        <f t="shared" si="18"/>
        <v>279.81651376146789</v>
      </c>
      <c r="H75" s="20">
        <f t="shared" si="14"/>
        <v>0</v>
      </c>
      <c r="I75" s="20">
        <f t="shared" si="15"/>
        <v>0</v>
      </c>
      <c r="J75" s="19">
        <f t="shared" si="16"/>
        <v>279.81651376146789</v>
      </c>
      <c r="K75" s="21"/>
      <c r="L75" s="111" t="str">
        <f>IF(ISNA(VLOOKUP($C75,'COT SS MT.SIAMA'!$A$17:$H$100,8,FALSE))=TRUE,"0",VLOOKUP($C75,'COT SS MT.SIAMA'!$A$17:$H$100,8,FALSE))</f>
        <v>0</v>
      </c>
      <c r="M75" s="22">
        <f>IF(ISNA(VLOOKUP($C75,'COT B.A MT SIAMA'!$A$17:$H$100,8,FALSE))=TRUE,0,VLOOKUP($C75,'COT B.A MT SIAMA'!$A$17:$H$100,8,FALSE))</f>
        <v>0</v>
      </c>
      <c r="N75" s="22">
        <f>IF(ISNA(VLOOKUP($C75,'Muskoka TT Jan 20'!$A$17:$H$100,8,FALSE))=TRUE,0,VLOOKUP($C75,'Muskoka TT Jan 20'!$A$17:$H$100,8,FALSE))</f>
        <v>0</v>
      </c>
      <c r="O75" s="112">
        <f>IF(ISNA(VLOOKUP($C75,'Muskoka TT Jan 21'!$A$17:$H$100,8,FALSE))=TRUE,0,VLOOKUP($C75,'Muskoka TT Jan 21'!$A$17:$H$100,8,FALSE))</f>
        <v>0</v>
      </c>
      <c r="P75" s="112">
        <f>IF(ISNA(VLOOKUP($C75,'Canada Cup Calgary SS'!$A$17:$H$100,8,FALSE))=TRUE,0,VLOOKUP($C75,'Canada Cup Calgary SS'!$A$17:$H$100,8,FALSE))</f>
        <v>0</v>
      </c>
      <c r="Q75" s="112">
        <f>IF(ISNA(VLOOKUP($C75,'Caledon Timber Tour'!$A$17:$H$100,8,FALSE))=TRUE,0,VLOOKUP($C75,'Caledon Timber Tour'!$A$17:$H$100,8,FALSE))</f>
        <v>279.81651376146789</v>
      </c>
      <c r="R75" s="112">
        <f>IF(ISNA(VLOOKUP($C75,'Calgary NorAm Halfpipe Feb 11'!$A$17:$H$100,8,FALSE))=TRUE,0,VLOOKUP($C75,'Calgary NorAm Halfpipe Feb 11'!$A$17:$H$100,8,FALSE))</f>
        <v>0</v>
      </c>
      <c r="S75" s="112">
        <f>IF(ISNA(VLOOKUP($C75,'Calgary NorAm SS'!$A$17:$H$100,8,FALSE))=TRUE,0,VLOOKUP($C75,'Calgary NorAm SS'!$A$17:$H$100,8,FALSE))</f>
        <v>0</v>
      </c>
      <c r="T75" s="112">
        <f>IF(ISNA(VLOOKUP($C75,'Horseshoe Provincials SS'!$A$17:$H$100,8,FALSE))=TRUE,0,VLOOKUP($C75,'Horseshoe Provincials SS'!$A$17:$H$100,8,FALSE))</f>
        <v>0</v>
      </c>
      <c r="U75" s="112">
        <f>IF(ISNA(VLOOKUP($C75,'Calgary Nor Am HP Feb 10'!$A$17:$H$100,8,FALSE))=TRUE,0,VLOOKUP($C75,'Calgary Nor Am HP Feb 10'!$A$17:$H$100,8,FALSE))</f>
        <v>0</v>
      </c>
      <c r="V75" s="121">
        <f>IF(ISNA(VLOOKUP($C75,'Aspen Nor-Am SS'!$A$17:$H$100,8,FALSE))=TRUE,0,VLOOKUP($C75,'Aspen Nor-Am SS'!$A$17:$H$100,8,FALSE))</f>
        <v>0</v>
      </c>
      <c r="W75" s="121">
        <f>IF(ISNA(VLOOKUP($C75,'Aspen Nor-Am BA'!$A$17:$H$100,8,FALSE))=TRUE,0,VLOOKUP($C75,'Aspen Nor-Am BA'!$A$17:$H$100,8,FALSE))</f>
        <v>0</v>
      </c>
      <c r="X75" s="121">
        <f>IF(ISNA(VLOOKUP($C75,'Jr. Nats SS'!$A$17:$H$100,8,FALSE))=TRUE,0,VLOOKUP($C75,'Jr. Nats SS'!$A$17:$H$100,8,FALSE))</f>
        <v>0</v>
      </c>
      <c r="Y75" s="121">
        <f>IF(ISNA(VLOOKUP($C75,'Jr. Nats BA'!$A$17:$H$100,8,FALSE))=TRUE,0,VLOOKUP($C75,'Jr. Nats BA'!$A$17:$H$100,8,FALSE))</f>
        <v>0</v>
      </c>
      <c r="Z75" s="121">
        <f>IF(ISNA(VLOOKUP($C75,'Jr. Nats HP'!$A$17:$H$100,8,FALSE))=TRUE,0,VLOOKUP($C75,'Jr. Nats HP'!$A$17:$H$100,8,FALSE))</f>
        <v>0</v>
      </c>
      <c r="AA75" s="121">
        <f>IF(ISNA(VLOOKUP($C75,'Mammoth NorAM SS'!$A$17:$H$100,8,FALSE))=TRUE,0,VLOOKUP($C75,'Mammoth NorAM SS'!$A$17:$H$100,8,FALSE))</f>
        <v>0</v>
      </c>
      <c r="AB75" s="121">
        <f>IF(ISNA(VLOOKUP($C75,'Stoneham Canada Cup SS'!$A$17:$H$100,8,FALSE))=TRUE,0,VLOOKUP($C75,'Stoneham Canada Cup SS'!$A$17:$H$100,8,FALSE))</f>
        <v>0</v>
      </c>
      <c r="AC75" s="121">
        <f>IF(ISNA(VLOOKUP($C75,'Stoneham Canada Cup HP'!$A$17:$H$100,8,FALSE))=TRUE,0,VLOOKUP($C75,'Stoneham Canada Cup HP'!$A$17:$H$100,8,FALSE))</f>
        <v>0</v>
      </c>
      <c r="AD75" s="121">
        <f>IF(ISNA(VLOOKUP($C75,'Le Relais Nor Am'!$A$17:$H$100,8,FALSE))=TRUE,0,VLOOKUP($C75,'Le Relais Nor Am'!$A$17:$H$100,8,FALSE))</f>
        <v>0</v>
      </c>
      <c r="AE75" s="121">
        <f>IF(ISNA(VLOOKUP($C75,'Step Up Tour Le Relais PRO'!$A$17:$H$100,8,FALSE))=TRUE,0,VLOOKUP($C75,'Step Up Tour Le Relais PRO'!$A$17:$H$100,8,FALSE))</f>
        <v>0</v>
      </c>
    </row>
    <row r="76" spans="1:31" ht="15" customHeight="1">
      <c r="A76" s="100" t="s">
        <v>127</v>
      </c>
      <c r="B76" s="100" t="s">
        <v>151</v>
      </c>
      <c r="C76" s="96" t="s">
        <v>155</v>
      </c>
      <c r="D76" s="101"/>
      <c r="E76" s="100">
        <f t="shared" si="13"/>
        <v>71</v>
      </c>
      <c r="F76" s="19">
        <f t="shared" si="17"/>
        <v>71</v>
      </c>
      <c r="G76" s="20">
        <f t="shared" si="18"/>
        <v>275.22935779816515</v>
      </c>
      <c r="H76" s="20">
        <f t="shared" si="14"/>
        <v>0</v>
      </c>
      <c r="I76" s="20">
        <f t="shared" si="15"/>
        <v>0</v>
      </c>
      <c r="J76" s="19">
        <f t="shared" si="16"/>
        <v>275.22935779816515</v>
      </c>
      <c r="K76" s="21"/>
      <c r="L76" s="111" t="str">
        <f>IF(ISNA(VLOOKUP($C76,'COT SS MT.SIAMA'!$A$17:$H$100,8,FALSE))=TRUE,"0",VLOOKUP($C76,'COT SS MT.SIAMA'!$A$17:$H$100,8,FALSE))</f>
        <v>0</v>
      </c>
      <c r="M76" s="22">
        <f>IF(ISNA(VLOOKUP($C76,'COT B.A MT SIAMA'!$A$17:$H$100,8,FALSE))=TRUE,0,VLOOKUP($C76,'COT B.A MT SIAMA'!$A$17:$H$100,8,FALSE))</f>
        <v>0</v>
      </c>
      <c r="N76" s="22">
        <f>IF(ISNA(VLOOKUP($C76,'Muskoka TT Jan 20'!$A$17:$H$100,8,FALSE))=TRUE,0,VLOOKUP($C76,'Muskoka TT Jan 20'!$A$17:$H$100,8,FALSE))</f>
        <v>0</v>
      </c>
      <c r="O76" s="112">
        <f>IF(ISNA(VLOOKUP($C76,'Muskoka TT Jan 21'!$A$17:$H$100,8,FALSE))=TRUE,0,VLOOKUP($C76,'Muskoka TT Jan 21'!$A$17:$H$100,8,FALSE))</f>
        <v>0</v>
      </c>
      <c r="P76" s="112">
        <f>IF(ISNA(VLOOKUP($C76,'Canada Cup Calgary SS'!$A$17:$H$100,8,FALSE))=TRUE,0,VLOOKUP($C76,'Canada Cup Calgary SS'!$A$17:$H$100,8,FALSE))</f>
        <v>0</v>
      </c>
      <c r="Q76" s="112">
        <f>IF(ISNA(VLOOKUP($C76,'Caledon Timber Tour'!$A$17:$H$100,8,FALSE))=TRUE,0,VLOOKUP($C76,'Caledon Timber Tour'!$A$17:$H$100,8,FALSE))</f>
        <v>275.22935779816515</v>
      </c>
      <c r="R76" s="112">
        <f>IF(ISNA(VLOOKUP($C76,'Calgary NorAm Halfpipe Feb 11'!$A$17:$H$100,8,FALSE))=TRUE,0,VLOOKUP($C76,'Calgary NorAm Halfpipe Feb 11'!$A$17:$H$100,8,FALSE))</f>
        <v>0</v>
      </c>
      <c r="S76" s="112">
        <f>IF(ISNA(VLOOKUP($C76,'Calgary NorAm SS'!$A$17:$H$100,8,FALSE))=TRUE,0,VLOOKUP($C76,'Calgary NorAm SS'!$A$17:$H$100,8,FALSE))</f>
        <v>0</v>
      </c>
      <c r="T76" s="112">
        <f>IF(ISNA(VLOOKUP($C76,'Horseshoe Provincials SS'!$A$17:$H$100,8,FALSE))=TRUE,0,VLOOKUP($C76,'Horseshoe Provincials SS'!$A$17:$H$100,8,FALSE))</f>
        <v>0</v>
      </c>
      <c r="U76" s="112">
        <f>IF(ISNA(VLOOKUP($C76,'Calgary Nor Am HP Feb 10'!$A$17:$H$100,8,FALSE))=TRUE,0,VLOOKUP($C76,'Calgary Nor Am HP Feb 10'!$A$17:$H$100,8,FALSE))</f>
        <v>0</v>
      </c>
      <c r="V76" s="121">
        <f>IF(ISNA(VLOOKUP($C76,'Aspen Nor-Am SS'!$A$17:$H$100,8,FALSE))=TRUE,0,VLOOKUP($C76,'Aspen Nor-Am SS'!$A$17:$H$100,8,FALSE))</f>
        <v>0</v>
      </c>
      <c r="W76" s="121">
        <f>IF(ISNA(VLOOKUP($C76,'Aspen Nor-Am BA'!$A$17:$H$100,8,FALSE))=TRUE,0,VLOOKUP($C76,'Aspen Nor-Am BA'!$A$17:$H$100,8,FALSE))</f>
        <v>0</v>
      </c>
      <c r="X76" s="121">
        <f>IF(ISNA(VLOOKUP($C76,'Jr. Nats SS'!$A$17:$H$100,8,FALSE))=TRUE,0,VLOOKUP($C76,'Jr. Nats SS'!$A$17:$H$100,8,FALSE))</f>
        <v>0</v>
      </c>
      <c r="Y76" s="121">
        <f>IF(ISNA(VLOOKUP($C76,'Jr. Nats BA'!$A$17:$H$100,8,FALSE))=TRUE,0,VLOOKUP($C76,'Jr. Nats BA'!$A$17:$H$100,8,FALSE))</f>
        <v>0</v>
      </c>
      <c r="Z76" s="121">
        <f>IF(ISNA(VLOOKUP($C76,'Jr. Nats HP'!$A$17:$H$100,8,FALSE))=TRUE,0,VLOOKUP($C76,'Jr. Nats HP'!$A$17:$H$100,8,FALSE))</f>
        <v>0</v>
      </c>
      <c r="AA76" s="121">
        <f>IF(ISNA(VLOOKUP($C76,'Mammoth NorAM SS'!$A$17:$H$100,8,FALSE))=TRUE,0,VLOOKUP($C76,'Mammoth NorAM SS'!$A$17:$H$100,8,FALSE))</f>
        <v>0</v>
      </c>
      <c r="AB76" s="121">
        <f>IF(ISNA(VLOOKUP($C76,'Stoneham Canada Cup SS'!$A$17:$H$100,8,FALSE))=TRUE,0,VLOOKUP($C76,'Stoneham Canada Cup SS'!$A$17:$H$100,8,FALSE))</f>
        <v>0</v>
      </c>
      <c r="AC76" s="121">
        <f>IF(ISNA(VLOOKUP($C76,'Stoneham Canada Cup HP'!$A$17:$H$100,8,FALSE))=TRUE,0,VLOOKUP($C76,'Stoneham Canada Cup HP'!$A$17:$H$100,8,FALSE))</f>
        <v>0</v>
      </c>
      <c r="AD76" s="121">
        <f>IF(ISNA(VLOOKUP($C76,'Le Relais Nor Am'!$A$17:$H$100,8,FALSE))=TRUE,0,VLOOKUP($C76,'Le Relais Nor Am'!$A$17:$H$100,8,FALSE))</f>
        <v>0</v>
      </c>
      <c r="AE76" s="121">
        <f>IF(ISNA(VLOOKUP($C76,'Step Up Tour Le Relais PRO'!$A$17:$H$100,8,FALSE))=TRUE,0,VLOOKUP($C76,'Step Up Tour Le Relais PRO'!$A$17:$H$100,8,FALSE))</f>
        <v>0</v>
      </c>
    </row>
    <row r="77" spans="1:31" ht="15" customHeight="1">
      <c r="A77" s="100" t="s">
        <v>127</v>
      </c>
      <c r="B77" s="100" t="s">
        <v>151</v>
      </c>
      <c r="C77" s="96" t="s">
        <v>156</v>
      </c>
      <c r="D77" s="101"/>
      <c r="E77" s="100">
        <f t="shared" si="13"/>
        <v>72</v>
      </c>
      <c r="F77" s="19">
        <f t="shared" si="17"/>
        <v>72</v>
      </c>
      <c r="G77" s="20">
        <f t="shared" si="18"/>
        <v>268.348623853211</v>
      </c>
      <c r="H77" s="20">
        <f t="shared" si="14"/>
        <v>0</v>
      </c>
      <c r="I77" s="20">
        <f t="shared" si="15"/>
        <v>0</v>
      </c>
      <c r="J77" s="19">
        <f t="shared" si="16"/>
        <v>268.348623853211</v>
      </c>
      <c r="K77" s="21"/>
      <c r="L77" s="111" t="str">
        <f>IF(ISNA(VLOOKUP($C77,'COT SS MT.SIAMA'!$A$17:$H$100,8,FALSE))=TRUE,"0",VLOOKUP($C77,'COT SS MT.SIAMA'!$A$17:$H$100,8,FALSE))</f>
        <v>0</v>
      </c>
      <c r="M77" s="22">
        <f>IF(ISNA(VLOOKUP($C77,'COT B.A MT SIAMA'!$A$17:$H$100,8,FALSE))=TRUE,0,VLOOKUP($C77,'COT B.A MT SIAMA'!$A$17:$H$100,8,FALSE))</f>
        <v>0</v>
      </c>
      <c r="N77" s="22">
        <f>IF(ISNA(VLOOKUP($C77,'Muskoka TT Jan 20'!$A$17:$H$100,8,FALSE))=TRUE,0,VLOOKUP($C77,'Muskoka TT Jan 20'!$A$17:$H$100,8,FALSE))</f>
        <v>0</v>
      </c>
      <c r="O77" s="112">
        <f>IF(ISNA(VLOOKUP($C77,'Muskoka TT Jan 21'!$A$17:$H$100,8,FALSE))=TRUE,0,VLOOKUP($C77,'Muskoka TT Jan 21'!$A$17:$H$100,8,FALSE))</f>
        <v>0</v>
      </c>
      <c r="P77" s="112">
        <f>IF(ISNA(VLOOKUP($C77,'Canada Cup Calgary SS'!$A$17:$H$100,8,FALSE))=TRUE,0,VLOOKUP($C77,'Canada Cup Calgary SS'!$A$17:$H$100,8,FALSE))</f>
        <v>0</v>
      </c>
      <c r="Q77" s="112">
        <f>IF(ISNA(VLOOKUP($C77,'Caledon Timber Tour'!$A$17:$H$100,8,FALSE))=TRUE,0,VLOOKUP($C77,'Caledon Timber Tour'!$A$17:$H$100,8,FALSE))</f>
        <v>268.348623853211</v>
      </c>
      <c r="R77" s="112">
        <f>IF(ISNA(VLOOKUP($C77,'Calgary NorAm Halfpipe Feb 11'!$A$17:$H$100,8,FALSE))=TRUE,0,VLOOKUP($C77,'Calgary NorAm Halfpipe Feb 11'!$A$17:$H$100,8,FALSE))</f>
        <v>0</v>
      </c>
      <c r="S77" s="112">
        <f>IF(ISNA(VLOOKUP($C77,'Calgary NorAm SS'!$A$17:$H$100,8,FALSE))=TRUE,0,VLOOKUP($C77,'Calgary NorAm SS'!$A$17:$H$100,8,FALSE))</f>
        <v>0</v>
      </c>
      <c r="T77" s="112">
        <f>IF(ISNA(VLOOKUP($C77,'Horseshoe Provincials SS'!$A$17:$H$100,8,FALSE))=TRUE,0,VLOOKUP($C77,'Horseshoe Provincials SS'!$A$17:$H$100,8,FALSE))</f>
        <v>0</v>
      </c>
      <c r="U77" s="112">
        <f>IF(ISNA(VLOOKUP($C77,'Calgary Nor Am HP Feb 10'!$A$17:$H$100,8,FALSE))=TRUE,0,VLOOKUP($C77,'Calgary Nor Am HP Feb 10'!$A$17:$H$100,8,FALSE))</f>
        <v>0</v>
      </c>
      <c r="V77" s="121">
        <f>IF(ISNA(VLOOKUP($C77,'Aspen Nor-Am SS'!$A$17:$H$100,8,FALSE))=TRUE,0,VLOOKUP($C77,'Aspen Nor-Am SS'!$A$17:$H$100,8,FALSE))</f>
        <v>0</v>
      </c>
      <c r="W77" s="121">
        <f>IF(ISNA(VLOOKUP($C77,'Aspen Nor-Am BA'!$A$17:$H$100,8,FALSE))=TRUE,0,VLOOKUP($C77,'Aspen Nor-Am BA'!$A$17:$H$100,8,FALSE))</f>
        <v>0</v>
      </c>
      <c r="X77" s="121">
        <f>IF(ISNA(VLOOKUP($C77,'Jr. Nats SS'!$A$17:$H$100,8,FALSE))=TRUE,0,VLOOKUP($C77,'Jr. Nats SS'!$A$17:$H$100,8,FALSE))</f>
        <v>0</v>
      </c>
      <c r="Y77" s="121">
        <f>IF(ISNA(VLOOKUP($C77,'Jr. Nats BA'!$A$17:$H$100,8,FALSE))=TRUE,0,VLOOKUP($C77,'Jr. Nats BA'!$A$17:$H$100,8,FALSE))</f>
        <v>0</v>
      </c>
      <c r="Z77" s="121">
        <f>IF(ISNA(VLOOKUP($C77,'Jr. Nats HP'!$A$17:$H$100,8,FALSE))=TRUE,0,VLOOKUP($C77,'Jr. Nats HP'!$A$17:$H$100,8,FALSE))</f>
        <v>0</v>
      </c>
      <c r="AA77" s="121">
        <f>IF(ISNA(VLOOKUP($C77,'Mammoth NorAM SS'!$A$17:$H$100,8,FALSE))=TRUE,0,VLOOKUP($C77,'Mammoth NorAM SS'!$A$17:$H$100,8,FALSE))</f>
        <v>0</v>
      </c>
      <c r="AB77" s="121">
        <f>IF(ISNA(VLOOKUP($C77,'Stoneham Canada Cup SS'!$A$17:$H$100,8,FALSE))=TRUE,0,VLOOKUP($C77,'Stoneham Canada Cup SS'!$A$17:$H$100,8,FALSE))</f>
        <v>0</v>
      </c>
      <c r="AC77" s="121">
        <f>IF(ISNA(VLOOKUP($C77,'Stoneham Canada Cup HP'!$A$17:$H$100,8,FALSE))=TRUE,0,VLOOKUP($C77,'Stoneham Canada Cup HP'!$A$17:$H$100,8,FALSE))</f>
        <v>0</v>
      </c>
      <c r="AD77" s="121">
        <f>IF(ISNA(VLOOKUP($C77,'Le Relais Nor Am'!$A$17:$H$100,8,FALSE))=TRUE,0,VLOOKUP($C77,'Le Relais Nor Am'!$A$17:$H$100,8,FALSE))</f>
        <v>0</v>
      </c>
      <c r="AE77" s="121">
        <f>IF(ISNA(VLOOKUP($C77,'Step Up Tour Le Relais PRO'!$A$17:$H$100,8,FALSE))=TRUE,0,VLOOKUP($C77,'Step Up Tour Le Relais PRO'!$A$17:$H$100,8,FALSE))</f>
        <v>0</v>
      </c>
    </row>
    <row r="78" spans="1:31" ht="15" customHeight="1">
      <c r="A78" s="100" t="s">
        <v>101</v>
      </c>
      <c r="B78" s="100" t="s">
        <v>88</v>
      </c>
      <c r="C78" s="96" t="s">
        <v>129</v>
      </c>
      <c r="D78" s="101"/>
      <c r="E78" s="100">
        <f t="shared" si="13"/>
        <v>73</v>
      </c>
      <c r="F78" s="19">
        <f t="shared" si="17"/>
        <v>73</v>
      </c>
      <c r="G78" s="20">
        <f t="shared" si="18"/>
        <v>164.48801742919389</v>
      </c>
      <c r="H78" s="20">
        <f t="shared" si="14"/>
        <v>0</v>
      </c>
      <c r="I78" s="20">
        <f t="shared" si="15"/>
        <v>0</v>
      </c>
      <c r="J78" s="19">
        <f t="shared" si="16"/>
        <v>164.48801742919389</v>
      </c>
      <c r="K78" s="21"/>
      <c r="L78" s="111" t="str">
        <f>IF(ISNA(VLOOKUP($C78,'COT SS MT.SIAMA'!$A$17:$H$100,8,FALSE))=TRUE,"0",VLOOKUP($C78,'COT SS MT.SIAMA'!$A$17:$H$100,8,FALSE))</f>
        <v>0</v>
      </c>
      <c r="M78" s="22">
        <f>IF(ISNA(VLOOKUP($C78,'COT B.A MT SIAMA'!$A$17:$H$100,8,FALSE))=TRUE,0,VLOOKUP($C78,'COT B.A MT SIAMA'!$A$17:$H$100,8,FALSE))</f>
        <v>0</v>
      </c>
      <c r="N78" s="22">
        <f>IF(ISNA(VLOOKUP($C78,'Muskoka TT Jan 20'!$A$17:$H$100,8,FALSE))=TRUE,0,VLOOKUP($C78,'Muskoka TT Jan 20'!$A$17:$H$100,8,FALSE))</f>
        <v>164.48801742919389</v>
      </c>
      <c r="O78" s="112">
        <f>IF(ISNA(VLOOKUP($C78,'Muskoka TT Jan 21'!$A$17:$H$100,8,FALSE))=TRUE,0,VLOOKUP($C78,'Muskoka TT Jan 21'!$A$17:$H$100,8,FALSE))</f>
        <v>0</v>
      </c>
      <c r="P78" s="112">
        <f>IF(ISNA(VLOOKUP($C78,'Canada Cup Calgary SS'!$A$17:$H$100,8,FALSE))=TRUE,0,VLOOKUP($C78,'Canada Cup Calgary SS'!$A$17:$H$100,8,FALSE))</f>
        <v>0</v>
      </c>
      <c r="Q78" s="112">
        <f>IF(ISNA(VLOOKUP($C78,'Caledon Timber Tour'!$A$17:$H$100,8,FALSE))=TRUE,0,VLOOKUP($C78,'Caledon Timber Tour'!$A$17:$H$100,8,FALSE))</f>
        <v>0</v>
      </c>
      <c r="R78" s="112">
        <f>IF(ISNA(VLOOKUP($C78,'Calgary NorAm Halfpipe Feb 11'!$A$17:$H$100,8,FALSE))=TRUE,0,VLOOKUP($C78,'Calgary NorAm Halfpipe Feb 11'!$A$17:$H$100,8,FALSE))</f>
        <v>0</v>
      </c>
      <c r="S78" s="112">
        <f>IF(ISNA(VLOOKUP($C78,'Calgary NorAm SS'!$A$17:$H$100,8,FALSE))=TRUE,0,VLOOKUP($C78,'Calgary NorAm SS'!$A$17:$H$100,8,FALSE))</f>
        <v>0</v>
      </c>
      <c r="T78" s="112">
        <f>IF(ISNA(VLOOKUP($C78,'Horseshoe Provincials SS'!$A$17:$H$100,8,FALSE))=TRUE,0,VLOOKUP($C78,'Horseshoe Provincials SS'!$A$17:$H$100,8,FALSE))</f>
        <v>0</v>
      </c>
      <c r="U78" s="112">
        <f>IF(ISNA(VLOOKUP($C78,'Calgary Nor Am HP Feb 10'!$A$17:$H$100,8,FALSE))=TRUE,0,VLOOKUP($C78,'Calgary Nor Am HP Feb 10'!$A$17:$H$100,8,FALSE))</f>
        <v>0</v>
      </c>
      <c r="V78" s="121">
        <f>IF(ISNA(VLOOKUP($C78,'Aspen Nor-Am SS'!$A$17:$H$100,8,FALSE))=TRUE,0,VLOOKUP($C78,'Aspen Nor-Am SS'!$A$17:$H$100,8,FALSE))</f>
        <v>0</v>
      </c>
      <c r="W78" s="121">
        <f>IF(ISNA(VLOOKUP($C78,'Aspen Nor-Am BA'!$A$17:$H$100,8,FALSE))=TRUE,0,VLOOKUP($C78,'Aspen Nor-Am BA'!$A$17:$H$100,8,FALSE))</f>
        <v>0</v>
      </c>
      <c r="X78" s="121">
        <f>IF(ISNA(VLOOKUP($C78,'Jr. Nats SS'!$A$17:$H$100,8,FALSE))=TRUE,0,VLOOKUP($C78,'Jr. Nats SS'!$A$17:$H$100,8,FALSE))</f>
        <v>0</v>
      </c>
      <c r="Y78" s="121">
        <f>IF(ISNA(VLOOKUP($C78,'Jr. Nats BA'!$A$17:$H$100,8,FALSE))=TRUE,0,VLOOKUP($C78,'Jr. Nats BA'!$A$17:$H$100,8,FALSE))</f>
        <v>0</v>
      </c>
      <c r="Z78" s="121">
        <f>IF(ISNA(VLOOKUP($C78,'Jr. Nats HP'!$A$17:$H$100,8,FALSE))=TRUE,0,VLOOKUP($C78,'Jr. Nats HP'!$A$17:$H$100,8,FALSE))</f>
        <v>0</v>
      </c>
      <c r="AA78" s="121">
        <f>IF(ISNA(VLOOKUP($C78,'Mammoth NorAM SS'!$A$17:$H$100,8,FALSE))=TRUE,0,VLOOKUP($C78,'Mammoth NorAM SS'!$A$17:$H$100,8,FALSE))</f>
        <v>0</v>
      </c>
      <c r="AB78" s="121">
        <f>IF(ISNA(VLOOKUP($C78,'Stoneham Canada Cup SS'!$A$17:$H$100,8,FALSE))=TRUE,0,VLOOKUP($C78,'Stoneham Canada Cup SS'!$A$17:$H$100,8,FALSE))</f>
        <v>0</v>
      </c>
      <c r="AC78" s="121">
        <f>IF(ISNA(VLOOKUP($C78,'Stoneham Canada Cup HP'!$A$17:$H$100,8,FALSE))=TRUE,0,VLOOKUP($C78,'Stoneham Canada Cup HP'!$A$17:$H$100,8,FALSE))</f>
        <v>0</v>
      </c>
      <c r="AD78" s="121">
        <f>IF(ISNA(VLOOKUP($C78,'Le Relais Nor Am'!$A$17:$H$100,8,FALSE))=TRUE,0,VLOOKUP($C78,'Le Relais Nor Am'!$A$17:$H$100,8,FALSE))</f>
        <v>0</v>
      </c>
      <c r="AE78" s="121">
        <f>IF(ISNA(VLOOKUP($C78,'Step Up Tour Le Relais PRO'!$A$17:$H$100,8,FALSE))=TRUE,0,VLOOKUP($C78,'Step Up Tour Le Relais PRO'!$A$17:$H$100,8,FALSE))</f>
        <v>0</v>
      </c>
    </row>
    <row r="79" spans="1:31" ht="15" customHeight="1">
      <c r="A79" s="100"/>
      <c r="B79" s="100"/>
      <c r="C79" s="96"/>
      <c r="D79" s="101"/>
      <c r="E79" s="100">
        <f t="shared" ref="E79:E87" si="19">F79</f>
        <v>74</v>
      </c>
      <c r="F79" s="19">
        <f t="shared" si="17"/>
        <v>74</v>
      </c>
      <c r="G79" s="20">
        <f t="shared" ref="G79:G87" si="20">LARGE(($L79:$AE79),1)</f>
        <v>0</v>
      </c>
      <c r="H79" s="20">
        <f t="shared" ref="H79:H87" si="21">LARGE(($L79:$AE79),2)</f>
        <v>0</v>
      </c>
      <c r="I79" s="20">
        <f t="shared" ref="I79:I87" si="22">LARGE(($L79:$AE79),3)</f>
        <v>0</v>
      </c>
      <c r="J79" s="19">
        <f t="shared" ref="J79:J87" si="23">SUM(G79+H79+I79)</f>
        <v>0</v>
      </c>
      <c r="K79" s="21"/>
      <c r="L79" s="111" t="str">
        <f>IF(ISNA(VLOOKUP($C79,'COT SS MT.SIAMA'!$A$17:$H$100,8,FALSE))=TRUE,"0",VLOOKUP($C79,'COT SS MT.SIAMA'!$A$17:$H$100,8,FALSE))</f>
        <v>0</v>
      </c>
      <c r="M79" s="22">
        <f>IF(ISNA(VLOOKUP($C79,'COT B.A MT SIAMA'!$A$17:$H$100,8,FALSE))=TRUE,0,VLOOKUP($C79,'COT B.A MT SIAMA'!$A$17:$H$100,8,FALSE))</f>
        <v>0</v>
      </c>
      <c r="N79" s="22">
        <f>IF(ISNA(VLOOKUP($C79,'Muskoka TT Jan 20'!$A$17:$H$100,8,FALSE))=TRUE,0,VLOOKUP($C79,'Muskoka TT Jan 20'!$A$17:$H$100,8,FALSE))</f>
        <v>0</v>
      </c>
      <c r="O79" s="112">
        <f>IF(ISNA(VLOOKUP($C79,'Muskoka TT Jan 21'!$A$17:$H$100,8,FALSE))=TRUE,0,VLOOKUP($C79,'Muskoka TT Jan 21'!$A$17:$H$100,8,FALSE))</f>
        <v>0</v>
      </c>
      <c r="P79" s="112">
        <f>IF(ISNA(VLOOKUP($C79,'Canada Cup Calgary SS'!$A$17:$H$100,8,FALSE))=TRUE,0,VLOOKUP($C79,'Canada Cup Calgary SS'!$A$17:$H$100,8,FALSE))</f>
        <v>0</v>
      </c>
      <c r="Q79" s="112">
        <f>IF(ISNA(VLOOKUP($C79,'Caledon Timber Tour'!$A$17:$H$100,8,FALSE))=TRUE,0,VLOOKUP($C79,'Caledon Timber Tour'!$A$17:$H$100,8,FALSE))</f>
        <v>0</v>
      </c>
      <c r="R79" s="112">
        <f>IF(ISNA(VLOOKUP($C79,'Calgary NorAm Halfpipe Feb 11'!$A$17:$H$100,8,FALSE))=TRUE,0,VLOOKUP($C79,'Calgary NorAm Halfpipe Feb 11'!$A$17:$H$100,8,FALSE))</f>
        <v>0</v>
      </c>
      <c r="S79" s="112">
        <f>IF(ISNA(VLOOKUP($C79,'Calgary NorAm SS'!$A$17:$H$100,8,FALSE))=TRUE,0,VLOOKUP($C79,'Calgary NorAm SS'!$A$17:$H$100,8,FALSE))</f>
        <v>0</v>
      </c>
      <c r="T79" s="112">
        <f>IF(ISNA(VLOOKUP($C79,'Horseshoe Provincials SS'!$A$17:$H$100,8,FALSE))=TRUE,0,VLOOKUP($C79,'Horseshoe Provincials SS'!$A$17:$H$100,8,FALSE))</f>
        <v>0</v>
      </c>
      <c r="U79" s="112">
        <f>IF(ISNA(VLOOKUP($C79,'Calgary Nor Am HP Feb 10'!$A$17:$H$100,8,FALSE))=TRUE,0,VLOOKUP($C79,'Calgary Nor Am HP Feb 10'!$A$17:$H$100,8,FALSE))</f>
        <v>0</v>
      </c>
      <c r="V79" s="121">
        <f>IF(ISNA(VLOOKUP($C79,'Aspen Nor-Am SS'!$A$17:$H$100,8,FALSE))=TRUE,0,VLOOKUP($C79,'Aspen Nor-Am SS'!$A$17:$H$100,8,FALSE))</f>
        <v>0</v>
      </c>
      <c r="W79" s="121">
        <f>IF(ISNA(VLOOKUP($C79,'Aspen Nor-Am BA'!$A$17:$H$100,8,FALSE))=TRUE,0,VLOOKUP($C79,'Aspen Nor-Am BA'!$A$17:$H$100,8,FALSE))</f>
        <v>0</v>
      </c>
      <c r="X79" s="121">
        <f>IF(ISNA(VLOOKUP($C79,'Jr. Nats SS'!$A$17:$H$100,8,FALSE))=TRUE,0,VLOOKUP($C79,'Jr. Nats SS'!$A$17:$H$100,8,FALSE))</f>
        <v>0</v>
      </c>
      <c r="Y79" s="121">
        <f>IF(ISNA(VLOOKUP($C79,'Jr. Nats BA'!$A$17:$H$100,8,FALSE))=TRUE,0,VLOOKUP($C79,'Jr. Nats BA'!$A$17:$H$100,8,FALSE))</f>
        <v>0</v>
      </c>
      <c r="Z79" s="121">
        <f>IF(ISNA(VLOOKUP($C79,'Jr. Nats HP'!$A$17:$H$100,8,FALSE))=TRUE,0,VLOOKUP($C79,'Jr. Nats HP'!$A$17:$H$100,8,FALSE))</f>
        <v>0</v>
      </c>
      <c r="AA79" s="121">
        <f>IF(ISNA(VLOOKUP($C79,'Mammoth NorAM SS'!$A$17:$H$100,8,FALSE))=TRUE,0,VLOOKUP($C79,'Mammoth NorAM SS'!$A$17:$H$100,8,FALSE))</f>
        <v>0</v>
      </c>
      <c r="AB79" s="121">
        <f>IF(ISNA(VLOOKUP($C79,'Stoneham Canada Cup SS'!$A$17:$H$100,8,FALSE))=TRUE,0,VLOOKUP($C79,'Stoneham Canada Cup SS'!$A$17:$H$100,8,FALSE))</f>
        <v>0</v>
      </c>
      <c r="AC79" s="121">
        <f>IF(ISNA(VLOOKUP($C79,'Stoneham Canada Cup HP'!$A$17:$H$100,8,FALSE))=TRUE,0,VLOOKUP($C79,'Stoneham Canada Cup HP'!$A$17:$H$100,8,FALSE))</f>
        <v>0</v>
      </c>
      <c r="AD79" s="121">
        <f>IF(ISNA(VLOOKUP($C79,'Le Relais Nor Am'!$A$17:$H$100,8,FALSE))=TRUE,0,VLOOKUP($C79,'Le Relais Nor Am'!$A$17:$H$100,8,FALSE))</f>
        <v>0</v>
      </c>
      <c r="AE79" s="121">
        <f>IF(ISNA(VLOOKUP($C79,'Step Up Tour Le Relais PRO'!$A$17:$H$100,8,FALSE))=TRUE,0,VLOOKUP($C79,'Step Up Tour Le Relais PRO'!$A$17:$H$100,8,FALSE))</f>
        <v>0</v>
      </c>
    </row>
    <row r="80" spans="1:31" ht="15" customHeight="1">
      <c r="A80" s="100"/>
      <c r="B80" s="100"/>
      <c r="C80" s="96"/>
      <c r="D80" s="101"/>
      <c r="E80" s="100">
        <f t="shared" si="19"/>
        <v>74</v>
      </c>
      <c r="F80" s="19">
        <f t="shared" si="17"/>
        <v>74</v>
      </c>
      <c r="G80" s="20">
        <f t="shared" si="20"/>
        <v>0</v>
      </c>
      <c r="H80" s="20">
        <f t="shared" si="21"/>
        <v>0</v>
      </c>
      <c r="I80" s="20">
        <f t="shared" si="22"/>
        <v>0</v>
      </c>
      <c r="J80" s="19">
        <f t="shared" si="23"/>
        <v>0</v>
      </c>
      <c r="K80" s="21"/>
      <c r="L80" s="111" t="str">
        <f>IF(ISNA(VLOOKUP($C80,'COT SS MT.SIAMA'!$A$17:$H$100,8,FALSE))=TRUE,"0",VLOOKUP($C80,'COT SS MT.SIAMA'!$A$17:$H$100,8,FALSE))</f>
        <v>0</v>
      </c>
      <c r="M80" s="22">
        <f>IF(ISNA(VLOOKUP($C80,'COT B.A MT SIAMA'!$A$17:$H$100,8,FALSE))=TRUE,0,VLOOKUP($C80,'COT B.A MT SIAMA'!$A$17:$H$100,8,FALSE))</f>
        <v>0</v>
      </c>
      <c r="N80" s="22">
        <f>IF(ISNA(VLOOKUP($C80,'Muskoka TT Jan 20'!$A$17:$H$100,8,FALSE))=TRUE,0,VLOOKUP($C80,'Muskoka TT Jan 20'!$A$17:$H$100,8,FALSE))</f>
        <v>0</v>
      </c>
      <c r="O80" s="112">
        <f>IF(ISNA(VLOOKUP($C80,'Muskoka TT Jan 21'!$A$17:$H$100,8,FALSE))=TRUE,0,VLOOKUP($C80,'Muskoka TT Jan 21'!$A$17:$H$100,8,FALSE))</f>
        <v>0</v>
      </c>
      <c r="P80" s="112">
        <f>IF(ISNA(VLOOKUP($C80,'Canada Cup Calgary SS'!$A$17:$H$100,8,FALSE))=TRUE,0,VLOOKUP($C80,'Canada Cup Calgary SS'!$A$17:$H$100,8,FALSE))</f>
        <v>0</v>
      </c>
      <c r="Q80" s="112">
        <f>IF(ISNA(VLOOKUP($C80,'Caledon Timber Tour'!$A$17:$H$100,8,FALSE))=TRUE,0,VLOOKUP($C80,'Caledon Timber Tour'!$A$17:$H$100,8,FALSE))</f>
        <v>0</v>
      </c>
      <c r="R80" s="112">
        <f>IF(ISNA(VLOOKUP($C80,'Calgary NorAm Halfpipe Feb 11'!$A$17:$H$100,8,FALSE))=TRUE,0,VLOOKUP($C80,'Calgary NorAm Halfpipe Feb 11'!$A$17:$H$100,8,FALSE))</f>
        <v>0</v>
      </c>
      <c r="S80" s="112">
        <f>IF(ISNA(VLOOKUP($C80,'Calgary NorAm SS'!$A$17:$H$100,8,FALSE))=TRUE,0,VLOOKUP($C80,'Calgary NorAm SS'!$A$17:$H$100,8,FALSE))</f>
        <v>0</v>
      </c>
      <c r="T80" s="112">
        <f>IF(ISNA(VLOOKUP($C80,'Horseshoe Provincials SS'!$A$17:$H$100,8,FALSE))=TRUE,0,VLOOKUP($C80,'Horseshoe Provincials SS'!$A$17:$H$100,8,FALSE))</f>
        <v>0</v>
      </c>
      <c r="U80" s="112">
        <f>IF(ISNA(VLOOKUP($C80,'Calgary Nor Am HP Feb 10'!$A$17:$H$100,8,FALSE))=TRUE,0,VLOOKUP($C80,'Calgary Nor Am HP Feb 10'!$A$17:$H$100,8,FALSE))</f>
        <v>0</v>
      </c>
      <c r="V80" s="121">
        <f>IF(ISNA(VLOOKUP($C80,'Aspen Nor-Am SS'!$A$17:$H$100,8,FALSE))=TRUE,0,VLOOKUP($C80,'Aspen Nor-Am SS'!$A$17:$H$100,8,FALSE))</f>
        <v>0</v>
      </c>
      <c r="W80" s="121">
        <f>IF(ISNA(VLOOKUP($C80,'Aspen Nor-Am BA'!$A$17:$H$100,8,FALSE))=TRUE,0,VLOOKUP($C80,'Aspen Nor-Am BA'!$A$17:$H$100,8,FALSE))</f>
        <v>0</v>
      </c>
      <c r="X80" s="121">
        <f>IF(ISNA(VLOOKUP($C80,'Jr. Nats SS'!$A$17:$H$100,8,FALSE))=TRUE,0,VLOOKUP($C80,'Jr. Nats SS'!$A$17:$H$100,8,FALSE))</f>
        <v>0</v>
      </c>
      <c r="Y80" s="121">
        <f>IF(ISNA(VLOOKUP($C80,'Jr. Nats BA'!$A$17:$H$100,8,FALSE))=TRUE,0,VLOOKUP($C80,'Jr. Nats BA'!$A$17:$H$100,8,FALSE))</f>
        <v>0</v>
      </c>
      <c r="Z80" s="121">
        <f>IF(ISNA(VLOOKUP($C80,'Jr. Nats HP'!$A$17:$H$100,8,FALSE))=TRUE,0,VLOOKUP($C80,'Jr. Nats HP'!$A$17:$H$100,8,FALSE))</f>
        <v>0</v>
      </c>
      <c r="AA80" s="121">
        <f>IF(ISNA(VLOOKUP($C80,'Mammoth NorAM SS'!$A$17:$H$100,8,FALSE))=TRUE,0,VLOOKUP($C80,'Mammoth NorAM SS'!$A$17:$H$100,8,FALSE))</f>
        <v>0</v>
      </c>
      <c r="AB80" s="121">
        <f>IF(ISNA(VLOOKUP($C80,'Stoneham Canada Cup SS'!$A$17:$H$100,8,FALSE))=TRUE,0,VLOOKUP($C80,'Stoneham Canada Cup SS'!$A$17:$H$100,8,FALSE))</f>
        <v>0</v>
      </c>
      <c r="AC80" s="121">
        <f>IF(ISNA(VLOOKUP($C80,'Stoneham Canada Cup HP'!$A$17:$H$100,8,FALSE))=TRUE,0,VLOOKUP($C80,'Stoneham Canada Cup HP'!$A$17:$H$100,8,FALSE))</f>
        <v>0</v>
      </c>
      <c r="AD80" s="121">
        <f>IF(ISNA(VLOOKUP($C80,'Le Relais Nor Am'!$A$17:$H$100,8,FALSE))=TRUE,0,VLOOKUP($C80,'Le Relais Nor Am'!$A$17:$H$100,8,FALSE))</f>
        <v>0</v>
      </c>
      <c r="AE80" s="121">
        <f>IF(ISNA(VLOOKUP($C80,'Step Up Tour Le Relais PRO'!$A$17:$H$100,8,FALSE))=TRUE,0,VLOOKUP($C80,'Step Up Tour Le Relais PRO'!$A$17:$H$100,8,FALSE))</f>
        <v>0</v>
      </c>
    </row>
    <row r="81" spans="1:31" ht="15" customHeight="1">
      <c r="A81" s="100"/>
      <c r="B81" s="100"/>
      <c r="C81" s="96"/>
      <c r="D81" s="101"/>
      <c r="E81" s="100">
        <f t="shared" si="19"/>
        <v>74</v>
      </c>
      <c r="F81" s="19">
        <f t="shared" si="17"/>
        <v>74</v>
      </c>
      <c r="G81" s="20">
        <f t="shared" si="20"/>
        <v>0</v>
      </c>
      <c r="H81" s="20">
        <f t="shared" si="21"/>
        <v>0</v>
      </c>
      <c r="I81" s="20">
        <f t="shared" si="22"/>
        <v>0</v>
      </c>
      <c r="J81" s="19">
        <f t="shared" si="23"/>
        <v>0</v>
      </c>
      <c r="K81" s="21"/>
      <c r="L81" s="111" t="str">
        <f>IF(ISNA(VLOOKUP($C81,'COT SS MT.SIAMA'!$A$17:$H$100,8,FALSE))=TRUE,"0",VLOOKUP($C81,'COT SS MT.SIAMA'!$A$17:$H$100,8,FALSE))</f>
        <v>0</v>
      </c>
      <c r="M81" s="22">
        <f>IF(ISNA(VLOOKUP($C81,'COT B.A MT SIAMA'!$A$17:$H$100,8,FALSE))=TRUE,0,VLOOKUP($C81,'COT B.A MT SIAMA'!$A$17:$H$100,8,FALSE))</f>
        <v>0</v>
      </c>
      <c r="N81" s="22">
        <f>IF(ISNA(VLOOKUP($C81,'Muskoka TT Jan 20'!$A$17:$H$100,8,FALSE))=TRUE,0,VLOOKUP($C81,'Muskoka TT Jan 20'!$A$17:$H$100,8,FALSE))</f>
        <v>0</v>
      </c>
      <c r="O81" s="112">
        <f>IF(ISNA(VLOOKUP($C81,'Muskoka TT Jan 21'!$A$17:$H$100,8,FALSE))=TRUE,0,VLOOKUP($C81,'Muskoka TT Jan 21'!$A$17:$H$100,8,FALSE))</f>
        <v>0</v>
      </c>
      <c r="P81" s="112">
        <f>IF(ISNA(VLOOKUP($C81,'Canada Cup Calgary SS'!$A$17:$H$100,8,FALSE))=TRUE,0,VLOOKUP($C81,'Canada Cup Calgary SS'!$A$17:$H$100,8,FALSE))</f>
        <v>0</v>
      </c>
      <c r="Q81" s="112">
        <f>IF(ISNA(VLOOKUP($C81,'Caledon Timber Tour'!$A$17:$H$100,8,FALSE))=TRUE,0,VLOOKUP($C81,'Caledon Timber Tour'!$A$17:$H$100,8,FALSE))</f>
        <v>0</v>
      </c>
      <c r="R81" s="112">
        <f>IF(ISNA(VLOOKUP($C81,'Calgary NorAm Halfpipe Feb 11'!$A$17:$H$100,8,FALSE))=TRUE,0,VLOOKUP($C81,'Calgary NorAm Halfpipe Feb 11'!$A$17:$H$100,8,FALSE))</f>
        <v>0</v>
      </c>
      <c r="S81" s="112">
        <f>IF(ISNA(VLOOKUP($C81,'Calgary NorAm SS'!$A$17:$H$100,8,FALSE))=TRUE,0,VLOOKUP($C81,'Calgary NorAm SS'!$A$17:$H$100,8,FALSE))</f>
        <v>0</v>
      </c>
      <c r="T81" s="112">
        <f>IF(ISNA(VLOOKUP($C81,'Horseshoe Provincials SS'!$A$17:$H$100,8,FALSE))=TRUE,0,VLOOKUP($C81,'Horseshoe Provincials SS'!$A$17:$H$100,8,FALSE))</f>
        <v>0</v>
      </c>
      <c r="U81" s="112">
        <f>IF(ISNA(VLOOKUP($C81,'Calgary Nor Am HP Feb 10'!$A$17:$H$100,8,FALSE))=TRUE,0,VLOOKUP($C81,'Calgary Nor Am HP Feb 10'!$A$17:$H$100,8,FALSE))</f>
        <v>0</v>
      </c>
      <c r="V81" s="121">
        <f>IF(ISNA(VLOOKUP($C81,'Aspen Nor-Am SS'!$A$17:$H$100,8,FALSE))=TRUE,0,VLOOKUP($C81,'Aspen Nor-Am SS'!$A$17:$H$100,8,FALSE))</f>
        <v>0</v>
      </c>
      <c r="W81" s="121">
        <f>IF(ISNA(VLOOKUP($C81,'Aspen Nor-Am BA'!$A$17:$H$100,8,FALSE))=TRUE,0,VLOOKUP($C81,'Aspen Nor-Am BA'!$A$17:$H$100,8,FALSE))</f>
        <v>0</v>
      </c>
      <c r="X81" s="121">
        <f>IF(ISNA(VLOOKUP($C81,'Jr. Nats SS'!$A$17:$H$100,8,FALSE))=TRUE,0,VLOOKUP($C81,'Jr. Nats SS'!$A$17:$H$100,8,FALSE))</f>
        <v>0</v>
      </c>
      <c r="Y81" s="121">
        <f>IF(ISNA(VLOOKUP($C81,'Jr. Nats BA'!$A$17:$H$100,8,FALSE))=TRUE,0,VLOOKUP($C81,'Jr. Nats BA'!$A$17:$H$100,8,FALSE))</f>
        <v>0</v>
      </c>
      <c r="Z81" s="121">
        <f>IF(ISNA(VLOOKUP($C81,'Jr. Nats HP'!$A$17:$H$100,8,FALSE))=TRUE,0,VLOOKUP($C81,'Jr. Nats HP'!$A$17:$H$100,8,FALSE))</f>
        <v>0</v>
      </c>
      <c r="AA81" s="121">
        <f>IF(ISNA(VLOOKUP($C81,'Mammoth NorAM SS'!$A$17:$H$100,8,FALSE))=TRUE,0,VLOOKUP($C81,'Mammoth NorAM SS'!$A$17:$H$100,8,FALSE))</f>
        <v>0</v>
      </c>
      <c r="AB81" s="121">
        <f>IF(ISNA(VLOOKUP($C81,'Stoneham Canada Cup SS'!$A$17:$H$100,8,FALSE))=TRUE,0,VLOOKUP($C81,'Stoneham Canada Cup SS'!$A$17:$H$100,8,FALSE))</f>
        <v>0</v>
      </c>
      <c r="AC81" s="121">
        <f>IF(ISNA(VLOOKUP($C81,'Stoneham Canada Cup HP'!$A$17:$H$100,8,FALSE))=TRUE,0,VLOOKUP($C81,'Stoneham Canada Cup HP'!$A$17:$H$100,8,FALSE))</f>
        <v>0</v>
      </c>
      <c r="AD81" s="121">
        <f>IF(ISNA(VLOOKUP($C81,'Le Relais Nor Am'!$A$17:$H$100,8,FALSE))=TRUE,0,VLOOKUP($C81,'Le Relais Nor Am'!$A$17:$H$100,8,FALSE))</f>
        <v>0</v>
      </c>
      <c r="AE81" s="121">
        <f>IF(ISNA(VLOOKUP($C81,'Step Up Tour Le Relais PRO'!$A$17:$H$100,8,FALSE))=TRUE,0,VLOOKUP($C81,'Step Up Tour Le Relais PRO'!$A$17:$H$100,8,FALSE))</f>
        <v>0</v>
      </c>
    </row>
    <row r="82" spans="1:31" ht="15" customHeight="1">
      <c r="A82" s="100"/>
      <c r="B82" s="100"/>
      <c r="C82" s="96"/>
      <c r="D82" s="101"/>
      <c r="E82" s="100">
        <f t="shared" si="19"/>
        <v>74</v>
      </c>
      <c r="F82" s="19">
        <f t="shared" si="17"/>
        <v>74</v>
      </c>
      <c r="G82" s="20">
        <f t="shared" si="20"/>
        <v>0</v>
      </c>
      <c r="H82" s="20">
        <f t="shared" si="21"/>
        <v>0</v>
      </c>
      <c r="I82" s="20">
        <f t="shared" si="22"/>
        <v>0</v>
      </c>
      <c r="J82" s="19">
        <f t="shared" si="23"/>
        <v>0</v>
      </c>
      <c r="K82" s="21"/>
      <c r="L82" s="111" t="str">
        <f>IF(ISNA(VLOOKUP($C82,'COT SS MT.SIAMA'!$A$17:$H$100,8,FALSE))=TRUE,"0",VLOOKUP($C82,'COT SS MT.SIAMA'!$A$17:$H$100,8,FALSE))</f>
        <v>0</v>
      </c>
      <c r="M82" s="22">
        <f>IF(ISNA(VLOOKUP($C82,'COT B.A MT SIAMA'!$A$17:$H$100,8,FALSE))=TRUE,0,VLOOKUP($C82,'COT B.A MT SIAMA'!$A$17:$H$100,8,FALSE))</f>
        <v>0</v>
      </c>
      <c r="N82" s="22">
        <f>IF(ISNA(VLOOKUP($C82,'Muskoka TT Jan 20'!$A$17:$H$100,8,FALSE))=TRUE,0,VLOOKUP($C82,'Muskoka TT Jan 20'!$A$17:$H$100,8,FALSE))</f>
        <v>0</v>
      </c>
      <c r="O82" s="112">
        <f>IF(ISNA(VLOOKUP($C82,'Muskoka TT Jan 21'!$A$17:$H$100,8,FALSE))=TRUE,0,VLOOKUP($C82,'Muskoka TT Jan 21'!$A$17:$H$100,8,FALSE))</f>
        <v>0</v>
      </c>
      <c r="P82" s="112">
        <f>IF(ISNA(VLOOKUP($C82,'Canada Cup Calgary SS'!$A$17:$H$100,8,FALSE))=TRUE,0,VLOOKUP($C82,'Canada Cup Calgary SS'!$A$17:$H$100,8,FALSE))</f>
        <v>0</v>
      </c>
      <c r="Q82" s="112">
        <f>IF(ISNA(VLOOKUP($C82,'Caledon Timber Tour'!$A$17:$H$100,8,FALSE))=TRUE,0,VLOOKUP($C82,'Caledon Timber Tour'!$A$17:$H$100,8,FALSE))</f>
        <v>0</v>
      </c>
      <c r="R82" s="112">
        <f>IF(ISNA(VLOOKUP($C82,'Calgary NorAm Halfpipe Feb 11'!$A$17:$H$100,8,FALSE))=TRUE,0,VLOOKUP($C82,'Calgary NorAm Halfpipe Feb 11'!$A$17:$H$100,8,FALSE))</f>
        <v>0</v>
      </c>
      <c r="S82" s="112">
        <f>IF(ISNA(VLOOKUP($C82,'Calgary NorAm SS'!$A$17:$H$100,8,FALSE))=TRUE,0,VLOOKUP($C82,'Calgary NorAm SS'!$A$17:$H$100,8,FALSE))</f>
        <v>0</v>
      </c>
      <c r="T82" s="112">
        <f>IF(ISNA(VLOOKUP($C82,'Horseshoe Provincials SS'!$A$17:$H$100,8,FALSE))=TRUE,0,VLOOKUP($C82,'Horseshoe Provincials SS'!$A$17:$H$100,8,FALSE))</f>
        <v>0</v>
      </c>
      <c r="U82" s="112">
        <f>IF(ISNA(VLOOKUP($C82,'Calgary Nor Am HP Feb 10'!$A$17:$H$100,8,FALSE))=TRUE,0,VLOOKUP($C82,'Calgary Nor Am HP Feb 10'!$A$17:$H$100,8,FALSE))</f>
        <v>0</v>
      </c>
      <c r="V82" s="121">
        <f>IF(ISNA(VLOOKUP($C82,'Aspen Nor-Am SS'!$A$17:$H$100,8,FALSE))=TRUE,0,VLOOKUP($C82,'Aspen Nor-Am SS'!$A$17:$H$100,8,FALSE))</f>
        <v>0</v>
      </c>
      <c r="W82" s="121">
        <f>IF(ISNA(VLOOKUP($C82,'Aspen Nor-Am BA'!$A$17:$H$100,8,FALSE))=TRUE,0,VLOOKUP($C82,'Aspen Nor-Am BA'!$A$17:$H$100,8,FALSE))</f>
        <v>0</v>
      </c>
      <c r="X82" s="121">
        <f>IF(ISNA(VLOOKUP($C82,'Jr. Nats SS'!$A$17:$H$100,8,FALSE))=TRUE,0,VLOOKUP($C82,'Jr. Nats SS'!$A$17:$H$100,8,FALSE))</f>
        <v>0</v>
      </c>
      <c r="Y82" s="121">
        <f>IF(ISNA(VLOOKUP($C82,'Jr. Nats BA'!$A$17:$H$100,8,FALSE))=TRUE,0,VLOOKUP($C82,'Jr. Nats BA'!$A$17:$H$100,8,FALSE))</f>
        <v>0</v>
      </c>
      <c r="Z82" s="121">
        <f>IF(ISNA(VLOOKUP($C82,'Jr. Nats HP'!$A$17:$H$100,8,FALSE))=TRUE,0,VLOOKUP($C82,'Jr. Nats HP'!$A$17:$H$100,8,FALSE))</f>
        <v>0</v>
      </c>
      <c r="AA82" s="121">
        <f>IF(ISNA(VLOOKUP($C82,'Mammoth NorAM SS'!$A$17:$H$100,8,FALSE))=TRUE,0,VLOOKUP($C82,'Mammoth NorAM SS'!$A$17:$H$100,8,FALSE))</f>
        <v>0</v>
      </c>
      <c r="AB82" s="121">
        <f>IF(ISNA(VLOOKUP($C82,'Stoneham Canada Cup SS'!$A$17:$H$100,8,FALSE))=TRUE,0,VLOOKUP($C82,'Stoneham Canada Cup SS'!$A$17:$H$100,8,FALSE))</f>
        <v>0</v>
      </c>
      <c r="AC82" s="121">
        <f>IF(ISNA(VLOOKUP($C82,'Stoneham Canada Cup HP'!$A$17:$H$100,8,FALSE))=TRUE,0,VLOOKUP($C82,'Stoneham Canada Cup HP'!$A$17:$H$100,8,FALSE))</f>
        <v>0</v>
      </c>
      <c r="AD82" s="121">
        <f>IF(ISNA(VLOOKUP($C82,'Le Relais Nor Am'!$A$17:$H$100,8,FALSE))=TRUE,0,VLOOKUP($C82,'Le Relais Nor Am'!$A$17:$H$100,8,FALSE))</f>
        <v>0</v>
      </c>
      <c r="AE82" s="121">
        <f>IF(ISNA(VLOOKUP($C82,'Step Up Tour Le Relais PRO'!$A$17:$H$100,8,FALSE))=TRUE,0,VLOOKUP($C82,'Step Up Tour Le Relais PRO'!$A$17:$H$100,8,FALSE))</f>
        <v>0</v>
      </c>
    </row>
    <row r="83" spans="1:31" ht="15" customHeight="1">
      <c r="A83" s="100"/>
      <c r="B83" s="100"/>
      <c r="C83" s="96"/>
      <c r="D83" s="101"/>
      <c r="E83" s="100">
        <f t="shared" si="19"/>
        <v>74</v>
      </c>
      <c r="F83" s="19">
        <f t="shared" si="17"/>
        <v>74</v>
      </c>
      <c r="G83" s="20">
        <f t="shared" si="20"/>
        <v>0</v>
      </c>
      <c r="H83" s="20">
        <f t="shared" si="21"/>
        <v>0</v>
      </c>
      <c r="I83" s="20">
        <f t="shared" si="22"/>
        <v>0</v>
      </c>
      <c r="J83" s="19">
        <f t="shared" si="23"/>
        <v>0</v>
      </c>
      <c r="K83" s="21"/>
      <c r="L83" s="111" t="str">
        <f>IF(ISNA(VLOOKUP($C83,'COT SS MT.SIAMA'!$A$17:$H$100,8,FALSE))=TRUE,"0",VLOOKUP($C83,'COT SS MT.SIAMA'!$A$17:$H$100,8,FALSE))</f>
        <v>0</v>
      </c>
      <c r="M83" s="22">
        <f>IF(ISNA(VLOOKUP($C83,'COT B.A MT SIAMA'!$A$17:$H$100,8,FALSE))=TRUE,0,VLOOKUP($C83,'COT B.A MT SIAMA'!$A$17:$H$100,8,FALSE))</f>
        <v>0</v>
      </c>
      <c r="N83" s="22">
        <f>IF(ISNA(VLOOKUP($C83,'Muskoka TT Jan 20'!$A$17:$H$100,8,FALSE))=TRUE,0,VLOOKUP($C83,'Muskoka TT Jan 20'!$A$17:$H$100,8,FALSE))</f>
        <v>0</v>
      </c>
      <c r="O83" s="112">
        <f>IF(ISNA(VLOOKUP($C83,'Muskoka TT Jan 21'!$A$17:$H$100,8,FALSE))=TRUE,0,VLOOKUP($C83,'Muskoka TT Jan 21'!$A$17:$H$100,8,FALSE))</f>
        <v>0</v>
      </c>
      <c r="P83" s="112">
        <f>IF(ISNA(VLOOKUP($C83,'Canada Cup Calgary SS'!$A$17:$H$100,8,FALSE))=TRUE,0,VLOOKUP($C83,'Canada Cup Calgary SS'!$A$17:$H$100,8,FALSE))</f>
        <v>0</v>
      </c>
      <c r="Q83" s="112">
        <f>IF(ISNA(VLOOKUP($C83,'Caledon Timber Tour'!$A$17:$H$100,8,FALSE))=TRUE,0,VLOOKUP($C83,'Caledon Timber Tour'!$A$17:$H$100,8,FALSE))</f>
        <v>0</v>
      </c>
      <c r="R83" s="112">
        <f>IF(ISNA(VLOOKUP($C83,'Calgary NorAm Halfpipe Feb 11'!$A$17:$H$100,8,FALSE))=TRUE,0,VLOOKUP($C83,'Calgary NorAm Halfpipe Feb 11'!$A$17:$H$100,8,FALSE))</f>
        <v>0</v>
      </c>
      <c r="S83" s="112">
        <f>IF(ISNA(VLOOKUP($C83,'Calgary NorAm SS'!$A$17:$H$100,8,FALSE))=TRUE,0,VLOOKUP($C83,'Calgary NorAm SS'!$A$17:$H$100,8,FALSE))</f>
        <v>0</v>
      </c>
      <c r="T83" s="112">
        <f>IF(ISNA(VLOOKUP($C83,'Horseshoe Provincials SS'!$A$17:$H$100,8,FALSE))=TRUE,0,VLOOKUP($C83,'Horseshoe Provincials SS'!$A$17:$H$100,8,FALSE))</f>
        <v>0</v>
      </c>
      <c r="U83" s="112">
        <f>IF(ISNA(VLOOKUP($C83,'Calgary Nor Am HP Feb 10'!$A$17:$H$100,8,FALSE))=TRUE,0,VLOOKUP($C83,'Calgary Nor Am HP Feb 10'!$A$17:$H$100,8,FALSE))</f>
        <v>0</v>
      </c>
      <c r="V83" s="121">
        <f>IF(ISNA(VLOOKUP($C83,'Aspen Nor-Am SS'!$A$17:$H$100,8,FALSE))=TRUE,0,VLOOKUP($C83,'Aspen Nor-Am SS'!$A$17:$H$100,8,FALSE))</f>
        <v>0</v>
      </c>
      <c r="W83" s="121">
        <f>IF(ISNA(VLOOKUP($C83,'Aspen Nor-Am BA'!$A$17:$H$100,8,FALSE))=TRUE,0,VLOOKUP($C83,'Aspen Nor-Am BA'!$A$17:$H$100,8,FALSE))</f>
        <v>0</v>
      </c>
      <c r="X83" s="121">
        <f>IF(ISNA(VLOOKUP($C83,'Jr. Nats SS'!$A$17:$H$100,8,FALSE))=TRUE,0,VLOOKUP($C83,'Jr. Nats SS'!$A$17:$H$100,8,FALSE))</f>
        <v>0</v>
      </c>
      <c r="Y83" s="121">
        <f>IF(ISNA(VLOOKUP($C83,'Jr. Nats BA'!$A$17:$H$100,8,FALSE))=TRUE,0,VLOOKUP($C83,'Jr. Nats BA'!$A$17:$H$100,8,FALSE))</f>
        <v>0</v>
      </c>
      <c r="Z83" s="121">
        <f>IF(ISNA(VLOOKUP($C83,'Jr. Nats HP'!$A$17:$H$100,8,FALSE))=TRUE,0,VLOOKUP($C83,'Jr. Nats HP'!$A$17:$H$100,8,FALSE))</f>
        <v>0</v>
      </c>
      <c r="AA83" s="121">
        <f>IF(ISNA(VLOOKUP($C83,'Mammoth NorAM SS'!$A$17:$H$100,8,FALSE))=TRUE,0,VLOOKUP($C83,'Mammoth NorAM SS'!$A$17:$H$100,8,FALSE))</f>
        <v>0</v>
      </c>
      <c r="AB83" s="121">
        <f>IF(ISNA(VLOOKUP($C83,'Stoneham Canada Cup SS'!$A$17:$H$100,8,FALSE))=TRUE,0,VLOOKUP($C83,'Stoneham Canada Cup SS'!$A$17:$H$100,8,FALSE))</f>
        <v>0</v>
      </c>
      <c r="AC83" s="121">
        <f>IF(ISNA(VLOOKUP($C83,'Stoneham Canada Cup HP'!$A$17:$H$100,8,FALSE))=TRUE,0,VLOOKUP($C83,'Stoneham Canada Cup HP'!$A$17:$H$100,8,FALSE))</f>
        <v>0</v>
      </c>
      <c r="AD83" s="121">
        <f>IF(ISNA(VLOOKUP($C83,'Le Relais Nor Am'!$A$17:$H$100,8,FALSE))=TRUE,0,VLOOKUP($C83,'Le Relais Nor Am'!$A$17:$H$100,8,FALSE))</f>
        <v>0</v>
      </c>
      <c r="AE83" s="121">
        <f>IF(ISNA(VLOOKUP($C83,'Step Up Tour Le Relais PRO'!$A$17:$H$100,8,FALSE))=TRUE,0,VLOOKUP($C83,'Step Up Tour Le Relais PRO'!$A$17:$H$100,8,FALSE))</f>
        <v>0</v>
      </c>
    </row>
    <row r="84" spans="1:31" ht="15" customHeight="1">
      <c r="A84" s="100"/>
      <c r="B84" s="100"/>
      <c r="C84" s="96"/>
      <c r="D84" s="101"/>
      <c r="E84" s="100">
        <f t="shared" si="19"/>
        <v>74</v>
      </c>
      <c r="F84" s="19">
        <f t="shared" si="17"/>
        <v>74</v>
      </c>
      <c r="G84" s="20">
        <f t="shared" si="20"/>
        <v>0</v>
      </c>
      <c r="H84" s="20">
        <f t="shared" si="21"/>
        <v>0</v>
      </c>
      <c r="I84" s="20">
        <f t="shared" si="22"/>
        <v>0</v>
      </c>
      <c r="J84" s="19">
        <f t="shared" si="23"/>
        <v>0</v>
      </c>
      <c r="K84" s="21"/>
      <c r="L84" s="111" t="str">
        <f>IF(ISNA(VLOOKUP($C84,'COT SS MT.SIAMA'!$A$17:$H$100,8,FALSE))=TRUE,"0",VLOOKUP($C84,'COT SS MT.SIAMA'!$A$17:$H$100,8,FALSE))</f>
        <v>0</v>
      </c>
      <c r="M84" s="22">
        <f>IF(ISNA(VLOOKUP($C84,'COT B.A MT SIAMA'!$A$17:$H$100,8,FALSE))=TRUE,0,VLOOKUP($C84,'COT B.A MT SIAMA'!$A$17:$H$100,8,FALSE))</f>
        <v>0</v>
      </c>
      <c r="N84" s="22">
        <f>IF(ISNA(VLOOKUP($C84,'Muskoka TT Jan 20'!$A$17:$H$100,8,FALSE))=TRUE,0,VLOOKUP($C84,'Muskoka TT Jan 20'!$A$17:$H$100,8,FALSE))</f>
        <v>0</v>
      </c>
      <c r="O84" s="112">
        <f>IF(ISNA(VLOOKUP($C84,'Muskoka TT Jan 21'!$A$17:$H$100,8,FALSE))=TRUE,0,VLOOKUP($C84,'Muskoka TT Jan 21'!$A$17:$H$100,8,FALSE))</f>
        <v>0</v>
      </c>
      <c r="P84" s="112">
        <f>IF(ISNA(VLOOKUP($C84,'Canada Cup Calgary SS'!$A$17:$H$100,8,FALSE))=TRUE,0,VLOOKUP($C84,'Canada Cup Calgary SS'!$A$17:$H$100,8,FALSE))</f>
        <v>0</v>
      </c>
      <c r="Q84" s="112">
        <f>IF(ISNA(VLOOKUP($C84,'Caledon Timber Tour'!$A$17:$H$100,8,FALSE))=TRUE,0,VLOOKUP($C84,'Caledon Timber Tour'!$A$17:$H$100,8,FALSE))</f>
        <v>0</v>
      </c>
      <c r="R84" s="112">
        <f>IF(ISNA(VLOOKUP($C84,'Calgary NorAm Halfpipe Feb 11'!$A$17:$H$100,8,FALSE))=TRUE,0,VLOOKUP($C84,'Calgary NorAm Halfpipe Feb 11'!$A$17:$H$100,8,FALSE))</f>
        <v>0</v>
      </c>
      <c r="S84" s="112">
        <f>IF(ISNA(VLOOKUP($C84,'Calgary NorAm SS'!$A$17:$H$100,8,FALSE))=TRUE,0,VLOOKUP($C84,'Calgary NorAm SS'!$A$17:$H$100,8,FALSE))</f>
        <v>0</v>
      </c>
      <c r="T84" s="112">
        <f>IF(ISNA(VLOOKUP($C84,'Horseshoe Provincials SS'!$A$17:$H$100,8,FALSE))=TRUE,0,VLOOKUP($C84,'Horseshoe Provincials SS'!$A$17:$H$100,8,FALSE))</f>
        <v>0</v>
      </c>
      <c r="U84" s="112">
        <f>IF(ISNA(VLOOKUP($C84,'Calgary Nor Am HP Feb 10'!$A$17:$H$100,8,FALSE))=TRUE,0,VLOOKUP($C84,'Calgary Nor Am HP Feb 10'!$A$17:$H$100,8,FALSE))</f>
        <v>0</v>
      </c>
      <c r="V84" s="121">
        <f>IF(ISNA(VLOOKUP($C84,'Aspen Nor-Am SS'!$A$17:$H$100,8,FALSE))=TRUE,0,VLOOKUP($C84,'Aspen Nor-Am SS'!$A$17:$H$100,8,FALSE))</f>
        <v>0</v>
      </c>
      <c r="W84" s="121">
        <f>IF(ISNA(VLOOKUP($C84,'Aspen Nor-Am BA'!$A$17:$H$100,8,FALSE))=TRUE,0,VLOOKUP($C84,'Aspen Nor-Am BA'!$A$17:$H$100,8,FALSE))</f>
        <v>0</v>
      </c>
      <c r="X84" s="121">
        <f>IF(ISNA(VLOOKUP($C84,'Jr. Nats SS'!$A$17:$H$100,8,FALSE))=TRUE,0,VLOOKUP($C84,'Jr. Nats SS'!$A$17:$H$100,8,FALSE))</f>
        <v>0</v>
      </c>
      <c r="Y84" s="121">
        <f>IF(ISNA(VLOOKUP($C84,'Jr. Nats BA'!$A$17:$H$100,8,FALSE))=TRUE,0,VLOOKUP($C84,'Jr. Nats BA'!$A$17:$H$100,8,FALSE))</f>
        <v>0</v>
      </c>
      <c r="Z84" s="121">
        <f>IF(ISNA(VLOOKUP($C84,'Jr. Nats HP'!$A$17:$H$100,8,FALSE))=TRUE,0,VLOOKUP($C84,'Jr. Nats HP'!$A$17:$H$100,8,FALSE))</f>
        <v>0</v>
      </c>
      <c r="AA84" s="121">
        <f>IF(ISNA(VLOOKUP($C84,'Mammoth NorAM SS'!$A$17:$H$100,8,FALSE))=TRUE,0,VLOOKUP($C84,'Mammoth NorAM SS'!$A$17:$H$100,8,FALSE))</f>
        <v>0</v>
      </c>
      <c r="AB84" s="121">
        <f>IF(ISNA(VLOOKUP($C84,'Stoneham Canada Cup SS'!$A$17:$H$100,8,FALSE))=TRUE,0,VLOOKUP($C84,'Stoneham Canada Cup SS'!$A$17:$H$100,8,FALSE))</f>
        <v>0</v>
      </c>
      <c r="AC84" s="121">
        <f>IF(ISNA(VLOOKUP($C84,'Stoneham Canada Cup HP'!$A$17:$H$100,8,FALSE))=TRUE,0,VLOOKUP($C84,'Stoneham Canada Cup HP'!$A$17:$H$100,8,FALSE))</f>
        <v>0</v>
      </c>
      <c r="AD84" s="121">
        <f>IF(ISNA(VLOOKUP($C84,'Le Relais Nor Am'!$A$17:$H$100,8,FALSE))=TRUE,0,VLOOKUP($C84,'Le Relais Nor Am'!$A$17:$H$100,8,FALSE))</f>
        <v>0</v>
      </c>
      <c r="AE84" s="121">
        <f>IF(ISNA(VLOOKUP($C84,'Step Up Tour Le Relais PRO'!$A$17:$H$100,8,FALSE))=TRUE,0,VLOOKUP($C84,'Step Up Tour Le Relais PRO'!$A$17:$H$100,8,FALSE))</f>
        <v>0</v>
      </c>
    </row>
    <row r="85" spans="1:31" ht="15" customHeight="1">
      <c r="A85" s="100"/>
      <c r="B85" s="100"/>
      <c r="C85" s="96"/>
      <c r="D85" s="101"/>
      <c r="E85" s="100">
        <f t="shared" si="19"/>
        <v>74</v>
      </c>
      <c r="F85" s="19">
        <f t="shared" si="17"/>
        <v>74</v>
      </c>
      <c r="G85" s="20">
        <f t="shared" si="20"/>
        <v>0</v>
      </c>
      <c r="H85" s="20">
        <f t="shared" si="21"/>
        <v>0</v>
      </c>
      <c r="I85" s="20">
        <f t="shared" si="22"/>
        <v>0</v>
      </c>
      <c r="J85" s="19">
        <f t="shared" si="23"/>
        <v>0</v>
      </c>
      <c r="K85" s="21"/>
      <c r="L85" s="111" t="str">
        <f>IF(ISNA(VLOOKUP($C85,'COT SS MT.SIAMA'!$A$17:$H$100,8,FALSE))=TRUE,"0",VLOOKUP($C85,'COT SS MT.SIAMA'!$A$17:$H$100,8,FALSE))</f>
        <v>0</v>
      </c>
      <c r="M85" s="22">
        <f>IF(ISNA(VLOOKUP($C85,'COT B.A MT SIAMA'!$A$17:$H$100,8,FALSE))=TRUE,0,VLOOKUP($C85,'COT B.A MT SIAMA'!$A$17:$H$100,8,FALSE))</f>
        <v>0</v>
      </c>
      <c r="N85" s="22">
        <f>IF(ISNA(VLOOKUP($C85,'Muskoka TT Jan 20'!$A$17:$H$100,8,FALSE))=TRUE,0,VLOOKUP($C85,'Muskoka TT Jan 20'!$A$17:$H$100,8,FALSE))</f>
        <v>0</v>
      </c>
      <c r="O85" s="112">
        <f>IF(ISNA(VLOOKUP($C85,'Muskoka TT Jan 21'!$A$17:$H$100,8,FALSE))=TRUE,0,VLOOKUP($C85,'Muskoka TT Jan 21'!$A$17:$H$100,8,FALSE))</f>
        <v>0</v>
      </c>
      <c r="P85" s="112">
        <f>IF(ISNA(VLOOKUP($C85,'Canada Cup Calgary SS'!$A$17:$H$100,8,FALSE))=TRUE,0,VLOOKUP($C85,'Canada Cup Calgary SS'!$A$17:$H$100,8,FALSE))</f>
        <v>0</v>
      </c>
      <c r="Q85" s="112">
        <f>IF(ISNA(VLOOKUP($C85,'Caledon Timber Tour'!$A$17:$H$100,8,FALSE))=TRUE,0,VLOOKUP($C85,'Caledon Timber Tour'!$A$17:$H$100,8,FALSE))</f>
        <v>0</v>
      </c>
      <c r="R85" s="112">
        <f>IF(ISNA(VLOOKUP($C85,'Calgary NorAm Halfpipe Feb 11'!$A$17:$H$100,8,FALSE))=TRUE,0,VLOOKUP($C85,'Calgary NorAm Halfpipe Feb 11'!$A$17:$H$100,8,FALSE))</f>
        <v>0</v>
      </c>
      <c r="S85" s="112">
        <f>IF(ISNA(VLOOKUP($C85,'Calgary NorAm SS'!$A$17:$H$100,8,FALSE))=TRUE,0,VLOOKUP($C85,'Calgary NorAm SS'!$A$17:$H$100,8,FALSE))</f>
        <v>0</v>
      </c>
      <c r="T85" s="112">
        <f>IF(ISNA(VLOOKUP($C85,'Horseshoe Provincials SS'!$A$17:$H$100,8,FALSE))=TRUE,0,VLOOKUP($C85,'Horseshoe Provincials SS'!$A$17:$H$100,8,FALSE))</f>
        <v>0</v>
      </c>
      <c r="U85" s="112">
        <f>IF(ISNA(VLOOKUP($C85,'Calgary Nor Am HP Feb 10'!$A$17:$H$100,8,FALSE))=TRUE,0,VLOOKUP($C85,'Calgary Nor Am HP Feb 10'!$A$17:$H$100,8,FALSE))</f>
        <v>0</v>
      </c>
      <c r="V85" s="121">
        <f>IF(ISNA(VLOOKUP($C85,'Aspen Nor-Am SS'!$A$17:$H$100,8,FALSE))=TRUE,0,VLOOKUP($C85,'Aspen Nor-Am SS'!$A$17:$H$100,8,FALSE))</f>
        <v>0</v>
      </c>
      <c r="W85" s="121">
        <f>IF(ISNA(VLOOKUP($C85,'Aspen Nor-Am BA'!$A$17:$H$100,8,FALSE))=TRUE,0,VLOOKUP($C85,'Aspen Nor-Am BA'!$A$17:$H$100,8,FALSE))</f>
        <v>0</v>
      </c>
      <c r="X85" s="121">
        <f>IF(ISNA(VLOOKUP($C85,'Jr. Nats SS'!$A$17:$H$100,8,FALSE))=TRUE,0,VLOOKUP($C85,'Jr. Nats SS'!$A$17:$H$100,8,FALSE))</f>
        <v>0</v>
      </c>
      <c r="Y85" s="121">
        <f>IF(ISNA(VLOOKUP($C85,'Jr. Nats BA'!$A$17:$H$100,8,FALSE))=TRUE,0,VLOOKUP($C85,'Jr. Nats BA'!$A$17:$H$100,8,FALSE))</f>
        <v>0</v>
      </c>
      <c r="Z85" s="121">
        <f>IF(ISNA(VLOOKUP($C85,'Jr. Nats HP'!$A$17:$H$100,8,FALSE))=TRUE,0,VLOOKUP($C85,'Jr. Nats HP'!$A$17:$H$100,8,FALSE))</f>
        <v>0</v>
      </c>
      <c r="AA85" s="121">
        <f>IF(ISNA(VLOOKUP($C85,'Mammoth NorAM SS'!$A$17:$H$100,8,FALSE))=TRUE,0,VLOOKUP($C85,'Mammoth NorAM SS'!$A$17:$H$100,8,FALSE))</f>
        <v>0</v>
      </c>
      <c r="AB85" s="121">
        <f>IF(ISNA(VLOOKUP($C85,'Stoneham Canada Cup SS'!$A$17:$H$100,8,FALSE))=TRUE,0,VLOOKUP($C85,'Stoneham Canada Cup SS'!$A$17:$H$100,8,FALSE))</f>
        <v>0</v>
      </c>
      <c r="AC85" s="121">
        <f>IF(ISNA(VLOOKUP($C85,'Stoneham Canada Cup HP'!$A$17:$H$100,8,FALSE))=TRUE,0,VLOOKUP($C85,'Stoneham Canada Cup HP'!$A$17:$H$100,8,FALSE))</f>
        <v>0</v>
      </c>
      <c r="AD85" s="121">
        <f>IF(ISNA(VLOOKUP($C85,'Le Relais Nor Am'!$A$17:$H$100,8,FALSE))=TRUE,0,VLOOKUP($C85,'Le Relais Nor Am'!$A$17:$H$100,8,FALSE))</f>
        <v>0</v>
      </c>
      <c r="AE85" s="121">
        <f>IF(ISNA(VLOOKUP($C85,'Step Up Tour Le Relais PRO'!$A$17:$H$100,8,FALSE))=TRUE,0,VLOOKUP($C85,'Step Up Tour Le Relais PRO'!$A$17:$H$100,8,FALSE))</f>
        <v>0</v>
      </c>
    </row>
    <row r="86" spans="1:31" ht="15" customHeight="1">
      <c r="A86" s="100"/>
      <c r="B86" s="100"/>
      <c r="C86" s="96"/>
      <c r="D86" s="101"/>
      <c r="E86" s="100">
        <f t="shared" si="19"/>
        <v>74</v>
      </c>
      <c r="F86" s="19">
        <f t="shared" si="17"/>
        <v>74</v>
      </c>
      <c r="G86" s="20">
        <f t="shared" si="20"/>
        <v>0</v>
      </c>
      <c r="H86" s="20">
        <f t="shared" si="21"/>
        <v>0</v>
      </c>
      <c r="I86" s="20">
        <f t="shared" si="22"/>
        <v>0</v>
      </c>
      <c r="J86" s="19">
        <f t="shared" si="23"/>
        <v>0</v>
      </c>
      <c r="K86" s="21"/>
      <c r="L86" s="111" t="str">
        <f>IF(ISNA(VLOOKUP($C86,'COT SS MT.SIAMA'!$A$17:$H$100,8,FALSE))=TRUE,"0",VLOOKUP($C86,'COT SS MT.SIAMA'!$A$17:$H$100,8,FALSE))</f>
        <v>0</v>
      </c>
      <c r="M86" s="22">
        <f>IF(ISNA(VLOOKUP($C86,'COT B.A MT SIAMA'!$A$17:$H$100,8,FALSE))=TRUE,0,VLOOKUP($C86,'COT B.A MT SIAMA'!$A$17:$H$100,8,FALSE))</f>
        <v>0</v>
      </c>
      <c r="N86" s="22">
        <f>IF(ISNA(VLOOKUP($C86,'Muskoka TT Jan 20'!$A$17:$H$100,8,FALSE))=TRUE,0,VLOOKUP($C86,'Muskoka TT Jan 20'!$A$17:$H$100,8,FALSE))</f>
        <v>0</v>
      </c>
      <c r="O86" s="112">
        <f>IF(ISNA(VLOOKUP($C86,'Muskoka TT Jan 21'!$A$17:$H$100,8,FALSE))=TRUE,0,VLOOKUP($C86,'Muskoka TT Jan 21'!$A$17:$H$100,8,FALSE))</f>
        <v>0</v>
      </c>
      <c r="P86" s="112">
        <f>IF(ISNA(VLOOKUP($C86,'Canada Cup Calgary SS'!$A$17:$H$100,8,FALSE))=TRUE,0,VLOOKUP($C86,'Canada Cup Calgary SS'!$A$17:$H$100,8,FALSE))</f>
        <v>0</v>
      </c>
      <c r="Q86" s="112">
        <f>IF(ISNA(VLOOKUP($C86,'Caledon Timber Tour'!$A$17:$H$100,8,FALSE))=TRUE,0,VLOOKUP($C86,'Caledon Timber Tour'!$A$17:$H$100,8,FALSE))</f>
        <v>0</v>
      </c>
      <c r="R86" s="112">
        <f>IF(ISNA(VLOOKUP($C86,'Calgary NorAm Halfpipe Feb 11'!$A$17:$H$100,8,FALSE))=TRUE,0,VLOOKUP($C86,'Calgary NorAm Halfpipe Feb 11'!$A$17:$H$100,8,FALSE))</f>
        <v>0</v>
      </c>
      <c r="S86" s="112">
        <f>IF(ISNA(VLOOKUP($C86,'Calgary NorAm SS'!$A$17:$H$100,8,FALSE))=TRUE,0,VLOOKUP($C86,'Calgary NorAm SS'!$A$17:$H$100,8,FALSE))</f>
        <v>0</v>
      </c>
      <c r="T86" s="112">
        <f>IF(ISNA(VLOOKUP($C86,'Horseshoe Provincials SS'!$A$17:$H$100,8,FALSE))=TRUE,0,VLOOKUP($C86,'Horseshoe Provincials SS'!$A$17:$H$100,8,FALSE))</f>
        <v>0</v>
      </c>
      <c r="U86" s="112">
        <f>IF(ISNA(VLOOKUP($C86,'Calgary Nor Am HP Feb 10'!$A$17:$H$100,8,FALSE))=TRUE,0,VLOOKUP($C86,'Calgary Nor Am HP Feb 10'!$A$17:$H$100,8,FALSE))</f>
        <v>0</v>
      </c>
      <c r="V86" s="121">
        <f>IF(ISNA(VLOOKUP($C86,'Aspen Nor-Am SS'!$A$17:$H$100,8,FALSE))=TRUE,0,VLOOKUP($C86,'Aspen Nor-Am SS'!$A$17:$H$100,8,FALSE))</f>
        <v>0</v>
      </c>
      <c r="W86" s="121">
        <f>IF(ISNA(VLOOKUP($C86,'Aspen Nor-Am BA'!$A$17:$H$100,8,FALSE))=TRUE,0,VLOOKUP($C86,'Aspen Nor-Am BA'!$A$17:$H$100,8,FALSE))</f>
        <v>0</v>
      </c>
      <c r="X86" s="121">
        <f>IF(ISNA(VLOOKUP($C86,'Jr. Nats SS'!$A$17:$H$100,8,FALSE))=TRUE,0,VLOOKUP($C86,'Jr. Nats SS'!$A$17:$H$100,8,FALSE))</f>
        <v>0</v>
      </c>
      <c r="Y86" s="121">
        <f>IF(ISNA(VLOOKUP($C86,'Jr. Nats BA'!$A$17:$H$100,8,FALSE))=TRUE,0,VLOOKUP($C86,'Jr. Nats BA'!$A$17:$H$100,8,FALSE))</f>
        <v>0</v>
      </c>
      <c r="Z86" s="121">
        <f>IF(ISNA(VLOOKUP($C86,'Jr. Nats HP'!$A$17:$H$100,8,FALSE))=TRUE,0,VLOOKUP($C86,'Jr. Nats HP'!$A$17:$H$100,8,FALSE))</f>
        <v>0</v>
      </c>
      <c r="AA86" s="121">
        <f>IF(ISNA(VLOOKUP($C86,'Mammoth NorAM SS'!$A$17:$H$100,8,FALSE))=TRUE,0,VLOOKUP($C86,'Mammoth NorAM SS'!$A$17:$H$100,8,FALSE))</f>
        <v>0</v>
      </c>
      <c r="AB86" s="121">
        <f>IF(ISNA(VLOOKUP($C86,'Stoneham Canada Cup SS'!$A$17:$H$100,8,FALSE))=TRUE,0,VLOOKUP($C86,'Stoneham Canada Cup SS'!$A$17:$H$100,8,FALSE))</f>
        <v>0</v>
      </c>
      <c r="AC86" s="121">
        <f>IF(ISNA(VLOOKUP($C86,'Stoneham Canada Cup HP'!$A$17:$H$100,8,FALSE))=TRUE,0,VLOOKUP($C86,'Stoneham Canada Cup HP'!$A$17:$H$100,8,FALSE))</f>
        <v>0</v>
      </c>
      <c r="AD86" s="121">
        <f>IF(ISNA(VLOOKUP($C86,'Le Relais Nor Am'!$A$17:$H$100,8,FALSE))=TRUE,0,VLOOKUP($C86,'Le Relais Nor Am'!$A$17:$H$100,8,FALSE))</f>
        <v>0</v>
      </c>
      <c r="AE86" s="121">
        <f>IF(ISNA(VLOOKUP($C86,'Step Up Tour Le Relais PRO'!$A$17:$H$100,8,FALSE))=TRUE,0,VLOOKUP($C86,'Step Up Tour Le Relais PRO'!$A$17:$H$100,8,FALSE))</f>
        <v>0</v>
      </c>
    </row>
    <row r="87" spans="1:31" ht="15" customHeight="1">
      <c r="A87" s="100"/>
      <c r="B87" s="100"/>
      <c r="C87" s="96"/>
      <c r="D87" s="101"/>
      <c r="E87" s="100">
        <f t="shared" si="19"/>
        <v>74</v>
      </c>
      <c r="F87" s="19">
        <f t="shared" si="17"/>
        <v>74</v>
      </c>
      <c r="G87" s="20">
        <f t="shared" si="20"/>
        <v>0</v>
      </c>
      <c r="H87" s="20">
        <f t="shared" si="21"/>
        <v>0</v>
      </c>
      <c r="I87" s="20">
        <f t="shared" si="22"/>
        <v>0</v>
      </c>
      <c r="J87" s="19">
        <f t="shared" si="23"/>
        <v>0</v>
      </c>
      <c r="K87" s="21"/>
      <c r="L87" s="111" t="str">
        <f>IF(ISNA(VLOOKUP($C87,'COT SS MT.SIAMA'!$A$17:$H$100,8,FALSE))=TRUE,"0",VLOOKUP($C87,'COT SS MT.SIAMA'!$A$17:$H$100,8,FALSE))</f>
        <v>0</v>
      </c>
      <c r="M87" s="22">
        <f>IF(ISNA(VLOOKUP($C87,'COT B.A MT SIAMA'!$A$17:$H$100,8,FALSE))=TRUE,0,VLOOKUP($C87,'COT B.A MT SIAMA'!$A$17:$H$100,8,FALSE))</f>
        <v>0</v>
      </c>
      <c r="N87" s="22">
        <f>IF(ISNA(VLOOKUP($C87,'Muskoka TT Jan 20'!$A$17:$H$100,8,FALSE))=TRUE,0,VLOOKUP($C87,'Muskoka TT Jan 20'!$A$17:$H$100,8,FALSE))</f>
        <v>0</v>
      </c>
      <c r="O87" s="112">
        <f>IF(ISNA(VLOOKUP($C87,'Muskoka TT Jan 21'!$A$17:$H$100,8,FALSE))=TRUE,0,VLOOKUP($C87,'Muskoka TT Jan 21'!$A$17:$H$100,8,FALSE))</f>
        <v>0</v>
      </c>
      <c r="P87" s="112">
        <f>IF(ISNA(VLOOKUP($C87,'Canada Cup Calgary SS'!$A$17:$H$100,8,FALSE))=TRUE,0,VLOOKUP($C87,'Canada Cup Calgary SS'!$A$17:$H$100,8,FALSE))</f>
        <v>0</v>
      </c>
      <c r="Q87" s="112">
        <f>IF(ISNA(VLOOKUP($C87,'Caledon Timber Tour'!$A$17:$H$100,8,FALSE))=TRUE,0,VLOOKUP($C87,'Caledon Timber Tour'!$A$17:$H$100,8,FALSE))</f>
        <v>0</v>
      </c>
      <c r="R87" s="112">
        <f>IF(ISNA(VLOOKUP($C87,'Calgary NorAm Halfpipe Feb 11'!$A$17:$H$100,8,FALSE))=TRUE,0,VLOOKUP($C87,'Calgary NorAm Halfpipe Feb 11'!$A$17:$H$100,8,FALSE))</f>
        <v>0</v>
      </c>
      <c r="S87" s="112">
        <f>IF(ISNA(VLOOKUP($C87,'Calgary NorAm SS'!$A$17:$H$100,8,FALSE))=TRUE,0,VLOOKUP($C87,'Calgary NorAm SS'!$A$17:$H$100,8,FALSE))</f>
        <v>0</v>
      </c>
      <c r="T87" s="112">
        <f>IF(ISNA(VLOOKUP($C87,'Horseshoe Provincials SS'!$A$17:$H$100,8,FALSE))=TRUE,0,VLOOKUP($C87,'Horseshoe Provincials SS'!$A$17:$H$100,8,FALSE))</f>
        <v>0</v>
      </c>
      <c r="U87" s="112">
        <f>IF(ISNA(VLOOKUP($C87,'Calgary Nor Am HP Feb 10'!$A$17:$H$100,8,FALSE))=TRUE,0,VLOOKUP($C87,'Calgary Nor Am HP Feb 10'!$A$17:$H$100,8,FALSE))</f>
        <v>0</v>
      </c>
      <c r="V87" s="121">
        <f>IF(ISNA(VLOOKUP($C87,'Aspen Nor-Am SS'!$A$17:$H$100,8,FALSE))=TRUE,0,VLOOKUP($C87,'Aspen Nor-Am SS'!$A$17:$H$100,8,FALSE))</f>
        <v>0</v>
      </c>
      <c r="W87" s="121">
        <f>IF(ISNA(VLOOKUP($C87,'Aspen Nor-Am BA'!$A$17:$H$100,8,FALSE))=TRUE,0,VLOOKUP($C87,'Aspen Nor-Am BA'!$A$17:$H$100,8,FALSE))</f>
        <v>0</v>
      </c>
      <c r="X87" s="121">
        <f>IF(ISNA(VLOOKUP($C87,'Jr. Nats SS'!$A$17:$H$100,8,FALSE))=TRUE,0,VLOOKUP($C87,'Jr. Nats SS'!$A$17:$H$100,8,FALSE))</f>
        <v>0</v>
      </c>
      <c r="Y87" s="121">
        <f>IF(ISNA(VLOOKUP($C87,'Jr. Nats BA'!$A$17:$H$100,8,FALSE))=TRUE,0,VLOOKUP($C87,'Jr. Nats BA'!$A$17:$H$100,8,FALSE))</f>
        <v>0</v>
      </c>
      <c r="Z87" s="121">
        <f>IF(ISNA(VLOOKUP($C87,'Jr. Nats HP'!$A$17:$H$100,8,FALSE))=TRUE,0,VLOOKUP($C87,'Jr. Nats HP'!$A$17:$H$100,8,FALSE))</f>
        <v>0</v>
      </c>
      <c r="AA87" s="121">
        <f>IF(ISNA(VLOOKUP($C87,'Mammoth NorAM SS'!$A$17:$H$100,8,FALSE))=TRUE,0,VLOOKUP($C87,'Mammoth NorAM SS'!$A$17:$H$100,8,FALSE))</f>
        <v>0</v>
      </c>
      <c r="AB87" s="121">
        <f>IF(ISNA(VLOOKUP($C87,'Stoneham Canada Cup SS'!$A$17:$H$100,8,FALSE))=TRUE,0,VLOOKUP($C87,'Stoneham Canada Cup SS'!$A$17:$H$100,8,FALSE))</f>
        <v>0</v>
      </c>
      <c r="AC87" s="121">
        <f>IF(ISNA(VLOOKUP($C87,'Stoneham Canada Cup HP'!$A$17:$H$100,8,FALSE))=TRUE,0,VLOOKUP($C87,'Stoneham Canada Cup HP'!$A$17:$H$100,8,FALSE))</f>
        <v>0</v>
      </c>
      <c r="AD87" s="121">
        <f>IF(ISNA(VLOOKUP($C87,'Le Relais Nor Am'!$A$17:$H$100,8,FALSE))=TRUE,0,VLOOKUP($C87,'Le Relais Nor Am'!$A$17:$H$100,8,FALSE))</f>
        <v>0</v>
      </c>
      <c r="AE87" s="121">
        <f>IF(ISNA(VLOOKUP($C87,'Step Up Tour Le Relais PRO'!$A$17:$H$100,8,FALSE))=TRUE,0,VLOOKUP($C87,'Step Up Tour Le Relais PRO'!$A$17:$H$100,8,FALSE))</f>
        <v>0</v>
      </c>
    </row>
  </sheetData>
  <sortState ref="A6:AE78">
    <sortCondition ref="E6:E78"/>
  </sortState>
  <mergeCells count="1">
    <mergeCell ref="F3:J3"/>
  </mergeCells>
  <phoneticPr fontId="1"/>
  <conditionalFormatting sqref="C77">
    <cfRule type="duplicateValues" dxfId="410" priority="3"/>
  </conditionalFormatting>
  <conditionalFormatting sqref="C77">
    <cfRule type="duplicateValues" dxfId="409" priority="4"/>
  </conditionalFormatting>
  <conditionalFormatting sqref="C78">
    <cfRule type="duplicateValues" dxfId="408" priority="1"/>
  </conditionalFormatting>
  <conditionalFormatting sqref="C78">
    <cfRule type="duplicateValues" dxfId="407" priority="2"/>
  </conditionalFormatting>
  <pageMargins left="0.35433070866141736" right="0.15748031496062992" top="0.15748031496062992" bottom="0.19685039370078741" header="3.937007874015748E-2" footer="3.937007874015748E-2"/>
  <pageSetup orientation="landscape" useFirstPageNumber="1" horizontalDpi="4294967292" verticalDpi="4294967292"/>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workbookViewId="0">
      <selection activeCell="A18" sqref="A18"/>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163</v>
      </c>
      <c r="C8" s="48"/>
      <c r="D8" s="48"/>
      <c r="E8" s="48"/>
      <c r="F8" s="92"/>
      <c r="G8" s="92"/>
      <c r="H8" s="92"/>
      <c r="I8" s="46"/>
    </row>
    <row r="9" spans="1:9" ht="15" customHeight="1">
      <c r="A9" s="47" t="s">
        <v>0</v>
      </c>
      <c r="B9" s="48" t="s">
        <v>164</v>
      </c>
      <c r="C9" s="48"/>
      <c r="D9" s="48"/>
      <c r="E9" s="48"/>
      <c r="F9" s="92"/>
      <c r="G9" s="92"/>
      <c r="H9" s="92"/>
      <c r="I9" s="46"/>
    </row>
    <row r="10" spans="1:9" ht="15" customHeight="1">
      <c r="A10" s="47" t="s">
        <v>13</v>
      </c>
      <c r="B10" s="159">
        <v>41694</v>
      </c>
      <c r="C10" s="159"/>
      <c r="D10" s="49"/>
      <c r="E10" s="49"/>
      <c r="F10" s="50"/>
      <c r="G10" s="50"/>
      <c r="H10" s="50"/>
      <c r="I10" s="46"/>
    </row>
    <row r="11" spans="1:9" ht="15" customHeight="1">
      <c r="A11" s="47" t="s">
        <v>33</v>
      </c>
      <c r="B11" s="48" t="s">
        <v>40</v>
      </c>
      <c r="C11" s="49"/>
      <c r="D11" s="93"/>
      <c r="E11" s="93"/>
      <c r="F11" s="93"/>
      <c r="G11" s="93"/>
      <c r="H11" s="93"/>
      <c r="I11" s="46"/>
    </row>
    <row r="12" spans="1:9" ht="15" customHeight="1">
      <c r="A12" s="47" t="s">
        <v>16</v>
      </c>
      <c r="B12" s="92" t="s">
        <v>49</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v>
      </c>
      <c r="C14" s="57"/>
      <c r="D14" s="58">
        <v>0</v>
      </c>
      <c r="E14" s="57"/>
      <c r="F14" s="58">
        <v>0.55000000000000004</v>
      </c>
      <c r="G14" s="57"/>
      <c r="H14" s="59" t="s">
        <v>18</v>
      </c>
      <c r="I14" s="60" t="s">
        <v>25</v>
      </c>
    </row>
    <row r="15" spans="1:9" ht="15" customHeight="1">
      <c r="A15" s="92" t="s">
        <v>14</v>
      </c>
      <c r="B15" s="61">
        <v>1</v>
      </c>
      <c r="C15" s="62"/>
      <c r="D15" s="63">
        <v>1</v>
      </c>
      <c r="E15" s="62"/>
      <c r="F15" s="63">
        <v>92.4</v>
      </c>
      <c r="G15" s="62"/>
      <c r="H15" s="59" t="s">
        <v>19</v>
      </c>
      <c r="I15" s="60" t="s">
        <v>26</v>
      </c>
    </row>
    <row r="16" spans="1:9" ht="15" customHeight="1">
      <c r="A16" s="92"/>
      <c r="B16" s="64" t="s">
        <v>5</v>
      </c>
      <c r="C16" s="65" t="s">
        <v>4</v>
      </c>
      <c r="D16" s="65" t="s">
        <v>5</v>
      </c>
      <c r="E16" s="65" t="s">
        <v>4</v>
      </c>
      <c r="F16" s="65" t="s">
        <v>5</v>
      </c>
      <c r="G16" s="65" t="s">
        <v>4</v>
      </c>
      <c r="H16" s="66" t="s">
        <v>4</v>
      </c>
      <c r="I16" s="67">
        <v>48</v>
      </c>
    </row>
    <row r="17" spans="1:9" ht="15" customHeight="1">
      <c r="A17" s="96" t="s">
        <v>80</v>
      </c>
      <c r="B17" s="86">
        <v>0</v>
      </c>
      <c r="C17" s="88">
        <f>B17/B$15*1000*B$14</f>
        <v>0</v>
      </c>
      <c r="D17" s="87">
        <v>0</v>
      </c>
      <c r="E17" s="88">
        <f>D17/D$15*1000*D$14</f>
        <v>0</v>
      </c>
      <c r="F17" s="87">
        <v>92.4</v>
      </c>
      <c r="G17" s="88">
        <f>F17/F$15*1000*F$14</f>
        <v>550</v>
      </c>
      <c r="H17" s="71">
        <f>LARGE((C17,E17,G17),1)</f>
        <v>550</v>
      </c>
      <c r="I17" s="68">
        <v>1</v>
      </c>
    </row>
    <row r="18" spans="1:9" ht="15" customHeight="1">
      <c r="A18" s="96" t="s">
        <v>83</v>
      </c>
      <c r="B18" s="86">
        <v>0</v>
      </c>
      <c r="C18" s="88">
        <f>B18/B$15*1000*B$14</f>
        <v>0</v>
      </c>
      <c r="D18" s="87">
        <v>0</v>
      </c>
      <c r="E18" s="88">
        <f>D18/D$15*1000*D$14</f>
        <v>0</v>
      </c>
      <c r="F18" s="87">
        <v>88.8</v>
      </c>
      <c r="G18" s="88">
        <f>F18/F$15*1000*F$14</f>
        <v>528.57142857142856</v>
      </c>
      <c r="H18" s="71">
        <f>LARGE((C18,E18,G18),1)</f>
        <v>528.57142857142856</v>
      </c>
      <c r="I18" s="68">
        <v>2</v>
      </c>
    </row>
    <row r="19" spans="1:9" ht="15" customHeight="1">
      <c r="A19" s="96" t="s">
        <v>146</v>
      </c>
      <c r="B19" s="86">
        <v>0</v>
      </c>
      <c r="C19" s="88">
        <f t="shared" ref="C19:G57" si="0">B19/B$15*1000*B$14</f>
        <v>0</v>
      </c>
      <c r="D19" s="87">
        <v>0</v>
      </c>
      <c r="E19" s="88">
        <f t="shared" si="0"/>
        <v>0</v>
      </c>
      <c r="F19" s="87">
        <v>84.6</v>
      </c>
      <c r="G19" s="88">
        <f t="shared" si="0"/>
        <v>503.57142857142856</v>
      </c>
      <c r="H19" s="71">
        <f>LARGE((C19,E19,G19),1)</f>
        <v>503.57142857142856</v>
      </c>
      <c r="I19" s="68">
        <v>3</v>
      </c>
    </row>
    <row r="20" spans="1:9" ht="15" customHeight="1">
      <c r="A20" s="96" t="s">
        <v>60</v>
      </c>
      <c r="B20" s="86">
        <v>0</v>
      </c>
      <c r="C20" s="88">
        <f t="shared" si="0"/>
        <v>0</v>
      </c>
      <c r="D20" s="87">
        <v>0</v>
      </c>
      <c r="E20" s="88">
        <f t="shared" si="0"/>
        <v>0</v>
      </c>
      <c r="F20" s="87">
        <v>81.599999999999994</v>
      </c>
      <c r="G20" s="88">
        <f>F20/F$15*1000*F$14</f>
        <v>485.71428571428567</v>
      </c>
      <c r="H20" s="71">
        <f>LARGE((C20,E20,G20),1)</f>
        <v>485.71428571428567</v>
      </c>
      <c r="I20" s="68">
        <v>4</v>
      </c>
    </row>
    <row r="21" spans="1:9" ht="15" customHeight="1">
      <c r="A21" s="96" t="s">
        <v>139</v>
      </c>
      <c r="B21" s="86">
        <v>0</v>
      </c>
      <c r="C21" s="88">
        <f t="shared" si="0"/>
        <v>0</v>
      </c>
      <c r="D21" s="87">
        <v>0</v>
      </c>
      <c r="E21" s="88">
        <f>D21/D$15*1000*D$14</f>
        <v>0</v>
      </c>
      <c r="F21" s="87">
        <v>80</v>
      </c>
      <c r="G21" s="88">
        <f t="shared" si="0"/>
        <v>476.19047619047626</v>
      </c>
      <c r="H21" s="71">
        <f>LARGE((C21,E21,G21),1)</f>
        <v>476.19047619047626</v>
      </c>
      <c r="I21" s="68">
        <v>5</v>
      </c>
    </row>
    <row r="22" spans="1:9" ht="15" customHeight="1">
      <c r="A22" s="96" t="s">
        <v>59</v>
      </c>
      <c r="B22" s="86">
        <v>0</v>
      </c>
      <c r="C22" s="88">
        <f>B22/B$15*1000*B$14</f>
        <v>0</v>
      </c>
      <c r="D22" s="87">
        <v>0</v>
      </c>
      <c r="E22" s="88">
        <f>D22/D$15*1000*D$14</f>
        <v>0</v>
      </c>
      <c r="F22" s="87">
        <v>77.8</v>
      </c>
      <c r="G22" s="88">
        <f>F22/F$15*1000*F$14</f>
        <v>463.09523809523813</v>
      </c>
      <c r="H22" s="71">
        <f>LARGE((C22,E22,G22),1)</f>
        <v>463.09523809523813</v>
      </c>
      <c r="I22" s="68">
        <v>6</v>
      </c>
    </row>
    <row r="23" spans="1:9" ht="15" customHeight="1">
      <c r="A23" s="109" t="s">
        <v>87</v>
      </c>
      <c r="B23" s="86">
        <v>0</v>
      </c>
      <c r="C23" s="88">
        <f>B23/B$15*1000*B$14</f>
        <v>0</v>
      </c>
      <c r="D23" s="87">
        <v>0</v>
      </c>
      <c r="E23" s="88">
        <f t="shared" si="0"/>
        <v>0</v>
      </c>
      <c r="F23" s="87">
        <v>76.400000000000006</v>
      </c>
      <c r="G23" s="88">
        <f t="shared" si="0"/>
        <v>454.76190476190482</v>
      </c>
      <c r="H23" s="71">
        <f>LARGE((C23,E23,G23),1)</f>
        <v>454.76190476190482</v>
      </c>
      <c r="I23" s="68">
        <v>7</v>
      </c>
    </row>
    <row r="24" spans="1:9" ht="15" customHeight="1">
      <c r="A24" s="96" t="s">
        <v>62</v>
      </c>
      <c r="B24" s="86">
        <v>0</v>
      </c>
      <c r="C24" s="88">
        <f t="shared" si="0"/>
        <v>0</v>
      </c>
      <c r="D24" s="87">
        <v>0</v>
      </c>
      <c r="E24" s="88">
        <f t="shared" si="0"/>
        <v>0</v>
      </c>
      <c r="F24" s="87">
        <v>75.400000000000006</v>
      </c>
      <c r="G24" s="88">
        <f>F24/F$15*1000*F$14</f>
        <v>448.8095238095238</v>
      </c>
      <c r="H24" s="71">
        <f>LARGE((C24,E24,G24),1)</f>
        <v>448.8095238095238</v>
      </c>
      <c r="I24" s="68">
        <v>8</v>
      </c>
    </row>
    <row r="25" spans="1:9" ht="15" customHeight="1">
      <c r="A25" s="96" t="s">
        <v>85</v>
      </c>
      <c r="B25" s="86">
        <v>0</v>
      </c>
      <c r="C25" s="88">
        <f t="shared" si="0"/>
        <v>0</v>
      </c>
      <c r="D25" s="87">
        <v>0</v>
      </c>
      <c r="E25" s="88">
        <f t="shared" si="0"/>
        <v>0</v>
      </c>
      <c r="F25" s="87">
        <v>75.2</v>
      </c>
      <c r="G25" s="88">
        <f t="shared" si="0"/>
        <v>447.61904761904765</v>
      </c>
      <c r="H25" s="71">
        <f>LARGE((C25,E25,G25),1)</f>
        <v>447.61904761904765</v>
      </c>
      <c r="I25" s="68">
        <v>9</v>
      </c>
    </row>
    <row r="26" spans="1:9" ht="15" customHeight="1">
      <c r="A26" s="96" t="s">
        <v>84</v>
      </c>
      <c r="B26" s="86">
        <v>0</v>
      </c>
      <c r="C26" s="88">
        <f t="shared" si="0"/>
        <v>0</v>
      </c>
      <c r="D26" s="87">
        <v>0</v>
      </c>
      <c r="E26" s="88">
        <f t="shared" si="0"/>
        <v>0</v>
      </c>
      <c r="F26" s="87">
        <v>73.599999999999994</v>
      </c>
      <c r="G26" s="88">
        <f t="shared" si="0"/>
        <v>438.09523809523813</v>
      </c>
      <c r="H26" s="71">
        <f>LARGE((C26,E26,G26),1)</f>
        <v>438.09523809523813</v>
      </c>
      <c r="I26" s="68">
        <v>10</v>
      </c>
    </row>
    <row r="27" spans="1:9" ht="15" customHeight="1">
      <c r="A27" s="96" t="s">
        <v>148</v>
      </c>
      <c r="B27" s="86">
        <v>0</v>
      </c>
      <c r="C27" s="88">
        <f t="shared" si="0"/>
        <v>0</v>
      </c>
      <c r="D27" s="87">
        <v>0</v>
      </c>
      <c r="E27" s="88">
        <f t="shared" si="0"/>
        <v>0</v>
      </c>
      <c r="F27" s="87">
        <v>73.400000000000006</v>
      </c>
      <c r="G27" s="88">
        <f t="shared" si="0"/>
        <v>436.90476190476193</v>
      </c>
      <c r="H27" s="71">
        <f>LARGE((C27,E27,G27),1)</f>
        <v>436.90476190476193</v>
      </c>
      <c r="I27" s="68">
        <v>11</v>
      </c>
    </row>
    <row r="28" spans="1:9" ht="15" customHeight="1">
      <c r="A28" s="96" t="s">
        <v>86</v>
      </c>
      <c r="B28" s="86">
        <v>0</v>
      </c>
      <c r="C28" s="88">
        <f t="shared" si="0"/>
        <v>0</v>
      </c>
      <c r="D28" s="87">
        <v>0</v>
      </c>
      <c r="E28" s="88">
        <f t="shared" si="0"/>
        <v>0</v>
      </c>
      <c r="F28" s="87">
        <v>72.400000000000006</v>
      </c>
      <c r="G28" s="88">
        <f t="shared" si="0"/>
        <v>430.95238095238102</v>
      </c>
      <c r="H28" s="71">
        <f>LARGE((C28,E28,G28),1)</f>
        <v>430.95238095238102</v>
      </c>
      <c r="I28" s="68">
        <v>12</v>
      </c>
    </row>
    <row r="29" spans="1:9" ht="15" customHeight="1">
      <c r="A29" s="96" t="s">
        <v>90</v>
      </c>
      <c r="B29" s="86">
        <v>0</v>
      </c>
      <c r="C29" s="88">
        <f t="shared" si="0"/>
        <v>0</v>
      </c>
      <c r="D29" s="87">
        <v>0</v>
      </c>
      <c r="E29" s="88">
        <f t="shared" si="0"/>
        <v>0</v>
      </c>
      <c r="F29" s="87">
        <v>71.599999999999994</v>
      </c>
      <c r="G29" s="88">
        <f t="shared" si="0"/>
        <v>426.19047619047615</v>
      </c>
      <c r="H29" s="71">
        <f>LARGE((C29,E29,G29),1)</f>
        <v>426.19047619047615</v>
      </c>
      <c r="I29" s="68">
        <v>13</v>
      </c>
    </row>
    <row r="30" spans="1:9" ht="15" customHeight="1">
      <c r="A30" s="96" t="s">
        <v>89</v>
      </c>
      <c r="B30" s="86">
        <v>0</v>
      </c>
      <c r="C30" s="88">
        <f t="shared" si="0"/>
        <v>0</v>
      </c>
      <c r="D30" s="87">
        <v>0</v>
      </c>
      <c r="E30" s="88">
        <f t="shared" si="0"/>
        <v>0</v>
      </c>
      <c r="F30" s="87">
        <v>69.2</v>
      </c>
      <c r="G30" s="88">
        <f t="shared" si="0"/>
        <v>411.90476190476193</v>
      </c>
      <c r="H30" s="71">
        <f>LARGE((C30,E30,G30),1)</f>
        <v>411.90476190476193</v>
      </c>
      <c r="I30" s="68">
        <v>14</v>
      </c>
    </row>
    <row r="31" spans="1:9" ht="15" customHeight="1">
      <c r="A31" s="96" t="s">
        <v>97</v>
      </c>
      <c r="B31" s="86">
        <v>0</v>
      </c>
      <c r="C31" s="88">
        <f t="shared" si="0"/>
        <v>0</v>
      </c>
      <c r="D31" s="87">
        <v>0</v>
      </c>
      <c r="E31" s="88">
        <f t="shared" si="0"/>
        <v>0</v>
      </c>
      <c r="F31" s="87">
        <v>66.2</v>
      </c>
      <c r="G31" s="88">
        <f t="shared" si="0"/>
        <v>394.04761904761909</v>
      </c>
      <c r="H31" s="71">
        <f>LARGE((C31,E31,G31),1)</f>
        <v>394.04761904761909</v>
      </c>
      <c r="I31" s="68">
        <v>15</v>
      </c>
    </row>
    <row r="32" spans="1:9" ht="15" customHeight="1">
      <c r="A32" s="96" t="s">
        <v>110</v>
      </c>
      <c r="B32" s="86">
        <v>0</v>
      </c>
      <c r="C32" s="88">
        <f t="shared" si="0"/>
        <v>0</v>
      </c>
      <c r="D32" s="87">
        <v>0</v>
      </c>
      <c r="E32" s="88">
        <f t="shared" si="0"/>
        <v>0</v>
      </c>
      <c r="F32" s="87">
        <v>65.8</v>
      </c>
      <c r="G32" s="88">
        <f t="shared" si="0"/>
        <v>391.66666666666663</v>
      </c>
      <c r="H32" s="71">
        <f>LARGE((C32,E32,G32),1)</f>
        <v>391.66666666666663</v>
      </c>
      <c r="I32" s="68">
        <v>16</v>
      </c>
    </row>
    <row r="33" spans="1:9" ht="15" customHeight="1">
      <c r="A33" s="96" t="s">
        <v>107</v>
      </c>
      <c r="B33" s="86">
        <v>0</v>
      </c>
      <c r="C33" s="88">
        <f t="shared" si="0"/>
        <v>0</v>
      </c>
      <c r="D33" s="87">
        <v>0</v>
      </c>
      <c r="E33" s="88">
        <f t="shared" si="0"/>
        <v>0</v>
      </c>
      <c r="F33" s="87">
        <v>65.400000000000006</v>
      </c>
      <c r="G33" s="88">
        <f t="shared" si="0"/>
        <v>389.28571428571433</v>
      </c>
      <c r="H33" s="71">
        <f>LARGE((C33,E33,G33),1)</f>
        <v>389.28571428571433</v>
      </c>
      <c r="I33" s="68">
        <v>17</v>
      </c>
    </row>
    <row r="34" spans="1:9" ht="15" customHeight="1">
      <c r="A34" s="96" t="s">
        <v>134</v>
      </c>
      <c r="B34" s="86">
        <v>0</v>
      </c>
      <c r="C34" s="88">
        <f t="shared" si="0"/>
        <v>0</v>
      </c>
      <c r="D34" s="87">
        <v>0</v>
      </c>
      <c r="E34" s="88">
        <f t="shared" si="0"/>
        <v>0</v>
      </c>
      <c r="F34" s="87">
        <v>64.2</v>
      </c>
      <c r="G34" s="88">
        <f t="shared" si="0"/>
        <v>382.14285714285717</v>
      </c>
      <c r="H34" s="71">
        <f>LARGE((C34,E34,G34),1)</f>
        <v>382.14285714285717</v>
      </c>
      <c r="I34" s="68">
        <v>18</v>
      </c>
    </row>
    <row r="35" spans="1:9" ht="15" customHeight="1">
      <c r="A35" s="96" t="s">
        <v>82</v>
      </c>
      <c r="B35" s="86">
        <v>0</v>
      </c>
      <c r="C35" s="88">
        <f t="shared" si="0"/>
        <v>0</v>
      </c>
      <c r="D35" s="87">
        <v>0</v>
      </c>
      <c r="E35" s="88">
        <f t="shared" si="0"/>
        <v>0</v>
      </c>
      <c r="F35" s="87">
        <v>61.8</v>
      </c>
      <c r="G35" s="88">
        <f t="shared" si="0"/>
        <v>367.85714285714283</v>
      </c>
      <c r="H35" s="71">
        <f>LARGE((C35,E35,G35),1)</f>
        <v>367.85714285714283</v>
      </c>
      <c r="I35" s="68">
        <v>19</v>
      </c>
    </row>
    <row r="36" spans="1:9" ht="15" customHeight="1">
      <c r="A36" s="96" t="s">
        <v>91</v>
      </c>
      <c r="B36" s="86">
        <v>0</v>
      </c>
      <c r="C36" s="88">
        <f t="shared" si="0"/>
        <v>0</v>
      </c>
      <c r="D36" s="87">
        <v>0</v>
      </c>
      <c r="E36" s="88">
        <f t="shared" si="0"/>
        <v>0</v>
      </c>
      <c r="F36" s="87">
        <v>61</v>
      </c>
      <c r="G36" s="88">
        <f t="shared" si="0"/>
        <v>363.09523809523807</v>
      </c>
      <c r="H36" s="71">
        <f>LARGE((C36,E36,G36),1)</f>
        <v>363.09523809523807</v>
      </c>
      <c r="I36" s="68">
        <v>20</v>
      </c>
    </row>
    <row r="37" spans="1:9" ht="15" customHeight="1">
      <c r="A37" s="96" t="s">
        <v>108</v>
      </c>
      <c r="B37" s="86">
        <v>0</v>
      </c>
      <c r="C37" s="88">
        <f t="shared" si="0"/>
        <v>0</v>
      </c>
      <c r="D37" s="87">
        <v>0</v>
      </c>
      <c r="E37" s="88">
        <f t="shared" si="0"/>
        <v>0</v>
      </c>
      <c r="F37" s="87">
        <v>59.6</v>
      </c>
      <c r="G37" s="88">
        <f t="shared" si="0"/>
        <v>354.76190476190482</v>
      </c>
      <c r="H37" s="71">
        <f>LARGE((C37,E37,G37),1)</f>
        <v>354.76190476190482</v>
      </c>
      <c r="I37" s="68">
        <v>21</v>
      </c>
    </row>
    <row r="38" spans="1:9" ht="15" customHeight="1">
      <c r="A38" s="96" t="s">
        <v>98</v>
      </c>
      <c r="B38" s="86">
        <v>0</v>
      </c>
      <c r="C38" s="88">
        <f t="shared" si="0"/>
        <v>0</v>
      </c>
      <c r="D38" s="87">
        <v>0</v>
      </c>
      <c r="E38" s="88">
        <f t="shared" si="0"/>
        <v>0</v>
      </c>
      <c r="F38" s="87">
        <v>58.6</v>
      </c>
      <c r="G38" s="88">
        <f t="shared" si="0"/>
        <v>348.8095238095238</v>
      </c>
      <c r="H38" s="71">
        <f>LARGE((C38,E38,G38),1)</f>
        <v>348.8095238095238</v>
      </c>
      <c r="I38" s="68">
        <v>22</v>
      </c>
    </row>
    <row r="39" spans="1:9" ht="15" customHeight="1">
      <c r="A39" s="96" t="s">
        <v>122</v>
      </c>
      <c r="B39" s="86">
        <v>0</v>
      </c>
      <c r="C39" s="88">
        <f t="shared" si="0"/>
        <v>0</v>
      </c>
      <c r="D39" s="87">
        <v>0</v>
      </c>
      <c r="E39" s="88">
        <f t="shared" si="0"/>
        <v>0</v>
      </c>
      <c r="F39" s="87">
        <v>55.6</v>
      </c>
      <c r="G39" s="88">
        <f t="shared" si="0"/>
        <v>330.95238095238096</v>
      </c>
      <c r="H39" s="71">
        <f>LARGE((C39,E39,G39),1)</f>
        <v>330.95238095238096</v>
      </c>
      <c r="I39" s="68">
        <v>23</v>
      </c>
    </row>
    <row r="40" spans="1:9" ht="15" customHeight="1">
      <c r="A40" s="96" t="s">
        <v>94</v>
      </c>
      <c r="B40" s="86">
        <v>0</v>
      </c>
      <c r="C40" s="88">
        <f t="shared" si="0"/>
        <v>0</v>
      </c>
      <c r="D40" s="87">
        <v>0</v>
      </c>
      <c r="E40" s="88">
        <f t="shared" si="0"/>
        <v>0</v>
      </c>
      <c r="F40" s="87">
        <v>55</v>
      </c>
      <c r="G40" s="88">
        <f t="shared" si="0"/>
        <v>327.38095238095235</v>
      </c>
      <c r="H40" s="71">
        <f>LARGE((C40,E40,G40),1)</f>
        <v>327.38095238095235</v>
      </c>
      <c r="I40" s="68">
        <v>24</v>
      </c>
    </row>
    <row r="41" spans="1:9" ht="15" customHeight="1">
      <c r="A41" s="96" t="s">
        <v>117</v>
      </c>
      <c r="B41" s="87">
        <v>0</v>
      </c>
      <c r="C41" s="88">
        <f t="shared" si="0"/>
        <v>0</v>
      </c>
      <c r="D41" s="87">
        <v>0</v>
      </c>
      <c r="E41" s="88">
        <f t="shared" si="0"/>
        <v>0</v>
      </c>
      <c r="F41" s="87">
        <v>54.6</v>
      </c>
      <c r="G41" s="88">
        <f t="shared" si="0"/>
        <v>325.00000000000006</v>
      </c>
      <c r="H41" s="71">
        <f>LARGE((C41,E41,G41),1)</f>
        <v>325.00000000000006</v>
      </c>
      <c r="I41" s="68">
        <v>25</v>
      </c>
    </row>
    <row r="42" spans="1:9" ht="15" customHeight="1">
      <c r="A42" s="96" t="s">
        <v>106</v>
      </c>
      <c r="B42" s="87">
        <v>0</v>
      </c>
      <c r="C42" s="88">
        <f t="shared" si="0"/>
        <v>0</v>
      </c>
      <c r="D42" s="87">
        <v>0</v>
      </c>
      <c r="E42" s="88">
        <f t="shared" si="0"/>
        <v>0</v>
      </c>
      <c r="F42" s="87">
        <v>53.4</v>
      </c>
      <c r="G42" s="88">
        <f t="shared" si="0"/>
        <v>317.85714285714283</v>
      </c>
      <c r="H42" s="71">
        <f>LARGE((C42,E42,G42),1)</f>
        <v>317.85714285714283</v>
      </c>
      <c r="I42" s="68">
        <v>26</v>
      </c>
    </row>
    <row r="43" spans="1:9" ht="15" customHeight="1">
      <c r="A43" s="96" t="s">
        <v>128</v>
      </c>
      <c r="B43" s="87">
        <v>0</v>
      </c>
      <c r="C43" s="88">
        <f t="shared" si="0"/>
        <v>0</v>
      </c>
      <c r="D43" s="87">
        <v>0</v>
      </c>
      <c r="E43" s="88">
        <f t="shared" si="0"/>
        <v>0</v>
      </c>
      <c r="F43" s="87">
        <v>48.4</v>
      </c>
      <c r="G43" s="88">
        <f t="shared" si="0"/>
        <v>288.09523809523807</v>
      </c>
      <c r="H43" s="71">
        <f>LARGE((C43,E43,G43),1)</f>
        <v>288.09523809523807</v>
      </c>
      <c r="I43" s="68">
        <v>27</v>
      </c>
    </row>
    <row r="44" spans="1:9" ht="15" customHeight="1">
      <c r="A44" s="96" t="s">
        <v>99</v>
      </c>
      <c r="B44" s="87">
        <v>0</v>
      </c>
      <c r="C44" s="88">
        <f t="shared" si="0"/>
        <v>0</v>
      </c>
      <c r="D44" s="87">
        <v>0</v>
      </c>
      <c r="E44" s="88">
        <f t="shared" si="0"/>
        <v>0</v>
      </c>
      <c r="F44" s="87">
        <v>47</v>
      </c>
      <c r="G44" s="88">
        <f t="shared" si="0"/>
        <v>279.76190476190476</v>
      </c>
      <c r="H44" s="71">
        <f>LARGE((C44,E44,G44),1)</f>
        <v>279.76190476190476</v>
      </c>
      <c r="I44" s="68">
        <v>28</v>
      </c>
    </row>
    <row r="45" spans="1:9" ht="15" customHeight="1">
      <c r="A45" s="96" t="s">
        <v>113</v>
      </c>
      <c r="B45" s="87">
        <v>0</v>
      </c>
      <c r="C45" s="88">
        <f t="shared" si="0"/>
        <v>0</v>
      </c>
      <c r="D45" s="87">
        <v>0</v>
      </c>
      <c r="E45" s="88">
        <f t="shared" si="0"/>
        <v>0</v>
      </c>
      <c r="F45" s="87">
        <v>46.8</v>
      </c>
      <c r="G45" s="88">
        <f t="shared" si="0"/>
        <v>278.57142857142856</v>
      </c>
      <c r="H45" s="71">
        <f>LARGE((C45,E45,G45),1)</f>
        <v>278.57142857142856</v>
      </c>
      <c r="I45" s="68">
        <v>29</v>
      </c>
    </row>
    <row r="46" spans="1:9" ht="15" customHeight="1">
      <c r="A46" s="96" t="s">
        <v>124</v>
      </c>
      <c r="B46" s="87">
        <v>0</v>
      </c>
      <c r="C46" s="88">
        <f t="shared" si="0"/>
        <v>0</v>
      </c>
      <c r="D46" s="87">
        <v>0</v>
      </c>
      <c r="E46" s="88">
        <f t="shared" si="0"/>
        <v>0</v>
      </c>
      <c r="F46" s="87">
        <v>46.2</v>
      </c>
      <c r="G46" s="88">
        <f t="shared" si="0"/>
        <v>275</v>
      </c>
      <c r="H46" s="71">
        <f>LARGE((C46,E46,G46),1)</f>
        <v>275</v>
      </c>
      <c r="I46" s="68">
        <v>30</v>
      </c>
    </row>
    <row r="47" spans="1:9" ht="15" customHeight="1">
      <c r="A47" s="96" t="s">
        <v>102</v>
      </c>
      <c r="B47" s="87">
        <v>0</v>
      </c>
      <c r="C47" s="88">
        <f t="shared" si="0"/>
        <v>0</v>
      </c>
      <c r="D47" s="87">
        <v>0</v>
      </c>
      <c r="E47" s="88">
        <f t="shared" si="0"/>
        <v>0</v>
      </c>
      <c r="F47" s="87">
        <v>46</v>
      </c>
      <c r="G47" s="88">
        <f t="shared" si="0"/>
        <v>273.8095238095238</v>
      </c>
      <c r="H47" s="71">
        <f>LARGE((C47,E47,G47),1)</f>
        <v>273.8095238095238</v>
      </c>
      <c r="I47" s="68">
        <v>31</v>
      </c>
    </row>
    <row r="48" spans="1:9" ht="15" customHeight="1">
      <c r="A48" s="96" t="s">
        <v>115</v>
      </c>
      <c r="B48" s="87">
        <v>0</v>
      </c>
      <c r="C48" s="88">
        <f t="shared" si="0"/>
        <v>0</v>
      </c>
      <c r="D48" s="87">
        <v>0</v>
      </c>
      <c r="E48" s="88">
        <f t="shared" si="0"/>
        <v>0</v>
      </c>
      <c r="F48" s="87">
        <v>45.6</v>
      </c>
      <c r="G48" s="88">
        <f t="shared" si="0"/>
        <v>271.42857142857144</v>
      </c>
      <c r="H48" s="71">
        <f>LARGE((C48,E48,G48),1)</f>
        <v>271.42857142857144</v>
      </c>
      <c r="I48" s="68">
        <v>32</v>
      </c>
    </row>
    <row r="49" spans="1:9" ht="15" customHeight="1">
      <c r="A49" s="96" t="s">
        <v>105</v>
      </c>
      <c r="B49" s="87">
        <v>0</v>
      </c>
      <c r="C49" s="88">
        <f t="shared" si="0"/>
        <v>0</v>
      </c>
      <c r="D49" s="87">
        <v>0</v>
      </c>
      <c r="E49" s="88">
        <f t="shared" si="0"/>
        <v>0</v>
      </c>
      <c r="F49" s="87">
        <v>43.4</v>
      </c>
      <c r="G49" s="88">
        <f t="shared" si="0"/>
        <v>258.33333333333337</v>
      </c>
      <c r="H49" s="71">
        <f>LARGE((C49,E49,G49),1)</f>
        <v>258.33333333333337</v>
      </c>
      <c r="I49" s="68">
        <v>33</v>
      </c>
    </row>
    <row r="50" spans="1:9" ht="15" customHeight="1">
      <c r="A50" s="96" t="s">
        <v>130</v>
      </c>
      <c r="B50" s="87">
        <v>0</v>
      </c>
      <c r="C50" s="88">
        <f t="shared" si="0"/>
        <v>0</v>
      </c>
      <c r="D50" s="87">
        <v>0</v>
      </c>
      <c r="E50" s="88">
        <f t="shared" si="0"/>
        <v>0</v>
      </c>
      <c r="F50" s="87">
        <v>43.2</v>
      </c>
      <c r="G50" s="88">
        <f t="shared" si="0"/>
        <v>257.14285714285717</v>
      </c>
      <c r="H50" s="71">
        <f>LARGE((C50,E50,G50),1)</f>
        <v>257.14285714285717</v>
      </c>
      <c r="I50" s="68">
        <v>34</v>
      </c>
    </row>
    <row r="51" spans="1:9" ht="15" customHeight="1">
      <c r="A51" s="96" t="s">
        <v>132</v>
      </c>
      <c r="B51" s="87">
        <v>0</v>
      </c>
      <c r="C51" s="88">
        <f t="shared" si="0"/>
        <v>0</v>
      </c>
      <c r="D51" s="87">
        <v>0</v>
      </c>
      <c r="E51" s="88">
        <f t="shared" si="0"/>
        <v>0</v>
      </c>
      <c r="F51" s="87">
        <v>41.6</v>
      </c>
      <c r="G51" s="88">
        <f t="shared" si="0"/>
        <v>247.61904761904762</v>
      </c>
      <c r="H51" s="71">
        <f>LARGE((C51,E51,G51),1)</f>
        <v>247.61904761904762</v>
      </c>
      <c r="I51" s="68">
        <v>35</v>
      </c>
    </row>
    <row r="52" spans="1:9" ht="15" customHeight="1">
      <c r="A52" s="96" t="s">
        <v>119</v>
      </c>
      <c r="B52" s="87">
        <v>0</v>
      </c>
      <c r="C52" s="88">
        <f t="shared" si="0"/>
        <v>0</v>
      </c>
      <c r="D52" s="87">
        <v>0</v>
      </c>
      <c r="E52" s="88">
        <f t="shared" si="0"/>
        <v>0</v>
      </c>
      <c r="F52" s="87">
        <v>39</v>
      </c>
      <c r="G52" s="88">
        <f t="shared" si="0"/>
        <v>232.14285714285714</v>
      </c>
      <c r="H52" s="71">
        <f>LARGE((C52,E52,G52),1)</f>
        <v>232.14285714285714</v>
      </c>
      <c r="I52" s="68">
        <v>36</v>
      </c>
    </row>
    <row r="53" spans="1:9" ht="15" customHeight="1">
      <c r="A53" s="96" t="s">
        <v>126</v>
      </c>
      <c r="B53" s="87">
        <v>0</v>
      </c>
      <c r="C53" s="88">
        <f t="shared" si="0"/>
        <v>0</v>
      </c>
      <c r="D53" s="87">
        <v>0</v>
      </c>
      <c r="E53" s="88">
        <f t="shared" si="0"/>
        <v>0</v>
      </c>
      <c r="F53" s="87">
        <v>37.6</v>
      </c>
      <c r="G53" s="88">
        <f t="shared" si="0"/>
        <v>223.80952380952382</v>
      </c>
      <c r="H53" s="71">
        <f>LARGE((C53,E53,G53),1)</f>
        <v>223.80952380952382</v>
      </c>
      <c r="I53" s="68">
        <v>37</v>
      </c>
    </row>
    <row r="54" spans="1:9" ht="15" customHeight="1">
      <c r="A54" s="96" t="s">
        <v>116</v>
      </c>
      <c r="B54" s="87">
        <v>0</v>
      </c>
      <c r="C54" s="88">
        <f t="shared" si="0"/>
        <v>0</v>
      </c>
      <c r="D54" s="87">
        <v>0</v>
      </c>
      <c r="E54" s="88">
        <f t="shared" si="0"/>
        <v>0</v>
      </c>
      <c r="F54" s="87">
        <v>36.200000000000003</v>
      </c>
      <c r="G54" s="88">
        <f t="shared" si="0"/>
        <v>215.47619047619051</v>
      </c>
      <c r="H54" s="71">
        <f>LARGE((C54,E54,G54),1)</f>
        <v>215.47619047619051</v>
      </c>
      <c r="I54" s="68">
        <v>38</v>
      </c>
    </row>
    <row r="55" spans="1:9" ht="15" customHeight="1">
      <c r="A55" s="96" t="s">
        <v>118</v>
      </c>
      <c r="B55" s="87">
        <v>0</v>
      </c>
      <c r="C55" s="88">
        <f t="shared" si="0"/>
        <v>0</v>
      </c>
      <c r="D55" s="87">
        <v>0</v>
      </c>
      <c r="E55" s="88">
        <f t="shared" si="0"/>
        <v>0</v>
      </c>
      <c r="F55" s="87">
        <v>35</v>
      </c>
      <c r="G55" s="88">
        <f t="shared" si="0"/>
        <v>208.33333333333337</v>
      </c>
      <c r="H55" s="71">
        <f>LARGE((C55,E55,G55),1)</f>
        <v>208.33333333333337</v>
      </c>
      <c r="I55" s="68">
        <v>39</v>
      </c>
    </row>
    <row r="56" spans="1:9" ht="15" customHeight="1">
      <c r="A56" s="96" t="s">
        <v>103</v>
      </c>
      <c r="B56" s="87">
        <v>0</v>
      </c>
      <c r="C56" s="88">
        <f t="shared" si="0"/>
        <v>0</v>
      </c>
      <c r="D56" s="87">
        <v>0</v>
      </c>
      <c r="E56" s="88">
        <f t="shared" si="0"/>
        <v>0</v>
      </c>
      <c r="F56" s="87">
        <v>32.6</v>
      </c>
      <c r="G56" s="88">
        <f t="shared" si="0"/>
        <v>194.04761904761907</v>
      </c>
      <c r="H56" s="71">
        <f>LARGE((C56,E56,G56),1)</f>
        <v>194.04761904761907</v>
      </c>
      <c r="I56" s="68">
        <v>40</v>
      </c>
    </row>
    <row r="57" spans="1:9" ht="15" customHeight="1">
      <c r="A57" s="96" t="s">
        <v>123</v>
      </c>
      <c r="B57" s="87">
        <v>0</v>
      </c>
      <c r="C57" s="88">
        <f t="shared" si="0"/>
        <v>0</v>
      </c>
      <c r="D57" s="87">
        <v>0</v>
      </c>
      <c r="E57" s="88">
        <f t="shared" si="0"/>
        <v>0</v>
      </c>
      <c r="F57" s="87">
        <v>26</v>
      </c>
      <c r="G57" s="88">
        <f t="shared" si="0"/>
        <v>154.76190476190476</v>
      </c>
      <c r="H57" s="71">
        <f>LARGE((C57,E57,G57),1)</f>
        <v>154.76190476190476</v>
      </c>
      <c r="I57" s="68">
        <v>41</v>
      </c>
    </row>
    <row r="58" spans="1:9" ht="15" customHeight="1">
      <c r="A58" s="96" t="s">
        <v>104</v>
      </c>
      <c r="B58" s="87">
        <v>0</v>
      </c>
      <c r="C58" s="88">
        <f>B58/B$15*1000*B$14</f>
        <v>0</v>
      </c>
      <c r="D58" s="87">
        <v>0</v>
      </c>
      <c r="E58" s="88">
        <f>D58/D$15*1000*D$14</f>
        <v>0</v>
      </c>
      <c r="F58" s="87">
        <v>25.2</v>
      </c>
      <c r="G58" s="88">
        <f>F58/F$15*1000*F$14</f>
        <v>150</v>
      </c>
      <c r="H58" s="71">
        <f>LARGE((C58,E58,G58),1)</f>
        <v>150</v>
      </c>
      <c r="I58" s="68">
        <v>42</v>
      </c>
    </row>
    <row r="59" spans="1:9">
      <c r="A59" s="96" t="s">
        <v>125</v>
      </c>
      <c r="B59" s="87">
        <v>0</v>
      </c>
      <c r="C59" s="88">
        <f t="shared" ref="C59:C72" si="1">B59/B$15*1000*B$14</f>
        <v>0</v>
      </c>
      <c r="D59" s="87">
        <v>1</v>
      </c>
      <c r="E59" s="88">
        <f t="shared" ref="E59:E72" si="2">D59/D$15*1000*D$14</f>
        <v>0</v>
      </c>
      <c r="F59" s="87">
        <v>22.6</v>
      </c>
      <c r="G59" s="88">
        <f t="shared" ref="G59:G72" si="3">F59/F$15*1000*F$14</f>
        <v>134.52380952380955</v>
      </c>
      <c r="H59" s="71">
        <f>LARGE((C59,E59,G59),1)</f>
        <v>134.52380952380955</v>
      </c>
      <c r="I59" s="68">
        <v>43</v>
      </c>
    </row>
    <row r="60" spans="1:9">
      <c r="A60" s="96" t="s">
        <v>95</v>
      </c>
      <c r="B60" s="87">
        <v>0</v>
      </c>
      <c r="C60" s="88">
        <f t="shared" si="1"/>
        <v>0</v>
      </c>
      <c r="D60" s="87">
        <v>2</v>
      </c>
      <c r="E60" s="88">
        <f t="shared" si="2"/>
        <v>0</v>
      </c>
      <c r="F60" s="87">
        <v>22.4</v>
      </c>
      <c r="G60" s="88">
        <f t="shared" si="3"/>
        <v>133.33333333333334</v>
      </c>
      <c r="H60" s="71">
        <f>LARGE((C60,E60,G60),1)</f>
        <v>133.33333333333334</v>
      </c>
      <c r="I60" s="68">
        <v>44</v>
      </c>
    </row>
    <row r="61" spans="1:9">
      <c r="A61" s="96" t="s">
        <v>114</v>
      </c>
      <c r="B61" s="87">
        <v>0</v>
      </c>
      <c r="C61" s="88">
        <f t="shared" si="1"/>
        <v>0</v>
      </c>
      <c r="D61" s="87">
        <v>3</v>
      </c>
      <c r="E61" s="88">
        <f t="shared" si="2"/>
        <v>0</v>
      </c>
      <c r="F61" s="87">
        <v>16</v>
      </c>
      <c r="G61" s="88">
        <f t="shared" si="3"/>
        <v>95.238095238095241</v>
      </c>
      <c r="H61" s="71">
        <f>LARGE((C61,E61,G61),1)</f>
        <v>95.238095238095241</v>
      </c>
      <c r="I61" s="68">
        <v>45</v>
      </c>
    </row>
    <row r="62" spans="1:9">
      <c r="A62" s="96" t="s">
        <v>157</v>
      </c>
      <c r="B62" s="87">
        <v>0</v>
      </c>
      <c r="C62" s="88">
        <f t="shared" si="1"/>
        <v>0</v>
      </c>
      <c r="D62" s="87">
        <v>4</v>
      </c>
      <c r="E62" s="88">
        <f t="shared" si="2"/>
        <v>0</v>
      </c>
      <c r="F62" s="87">
        <v>14.2</v>
      </c>
      <c r="G62" s="88">
        <f t="shared" si="3"/>
        <v>84.523809523809518</v>
      </c>
      <c r="H62" s="71">
        <f>LARGE((C62,E62,G62),1)</f>
        <v>84.523809523809518</v>
      </c>
      <c r="I62" s="68">
        <v>46</v>
      </c>
    </row>
    <row r="63" spans="1:9">
      <c r="A63" s="76" t="s">
        <v>165</v>
      </c>
      <c r="B63" s="87">
        <v>0</v>
      </c>
      <c r="C63" s="88">
        <f t="shared" si="1"/>
        <v>0</v>
      </c>
      <c r="D63" s="87">
        <v>5</v>
      </c>
      <c r="E63" s="88">
        <f t="shared" si="2"/>
        <v>0</v>
      </c>
      <c r="F63" s="87">
        <v>13.4</v>
      </c>
      <c r="G63" s="88">
        <f t="shared" si="3"/>
        <v>79.761904761904759</v>
      </c>
      <c r="H63" s="71">
        <f>LARGE((C63,E63,G63),1)</f>
        <v>79.761904761904759</v>
      </c>
      <c r="I63" s="68">
        <v>47</v>
      </c>
    </row>
    <row r="64" spans="1:9">
      <c r="A64" s="96" t="s">
        <v>100</v>
      </c>
      <c r="B64" s="87">
        <v>0</v>
      </c>
      <c r="C64" s="88">
        <f t="shared" si="1"/>
        <v>0</v>
      </c>
      <c r="D64" s="87">
        <v>6</v>
      </c>
      <c r="E64" s="88">
        <f t="shared" si="2"/>
        <v>0</v>
      </c>
      <c r="F64" s="87">
        <v>13.2</v>
      </c>
      <c r="G64" s="88">
        <f t="shared" si="3"/>
        <v>78.571428571428584</v>
      </c>
      <c r="H64" s="71">
        <f>LARGE((C64,E64,G64),1)</f>
        <v>78.571428571428584</v>
      </c>
      <c r="I64" s="68">
        <v>48</v>
      </c>
    </row>
    <row r="65" spans="1:9">
      <c r="A65" s="76"/>
      <c r="B65" s="87">
        <v>0</v>
      </c>
      <c r="C65" s="88">
        <f t="shared" si="1"/>
        <v>0</v>
      </c>
      <c r="D65" s="87">
        <v>7</v>
      </c>
      <c r="E65" s="88">
        <f t="shared" si="2"/>
        <v>0</v>
      </c>
      <c r="F65" s="87">
        <v>0</v>
      </c>
      <c r="G65" s="88">
        <f t="shared" si="3"/>
        <v>0</v>
      </c>
      <c r="H65" s="71">
        <f>LARGE((C65,E65,G65),1)</f>
        <v>0</v>
      </c>
      <c r="I65" s="68"/>
    </row>
    <row r="66" spans="1:9">
      <c r="A66" s="76"/>
      <c r="B66" s="87">
        <v>0</v>
      </c>
      <c r="C66" s="88">
        <f t="shared" si="1"/>
        <v>0</v>
      </c>
      <c r="D66" s="87">
        <v>8</v>
      </c>
      <c r="E66" s="88">
        <f t="shared" si="2"/>
        <v>0</v>
      </c>
      <c r="F66" s="87">
        <v>0</v>
      </c>
      <c r="G66" s="88">
        <f t="shared" si="3"/>
        <v>0</v>
      </c>
      <c r="H66" s="71">
        <f>LARGE((C66,E66,G66),1)</f>
        <v>0</v>
      </c>
      <c r="I66" s="68"/>
    </row>
    <row r="67" spans="1:9">
      <c r="A67" s="76"/>
      <c r="B67" s="87">
        <v>0</v>
      </c>
      <c r="C67" s="88">
        <f t="shared" si="1"/>
        <v>0</v>
      </c>
      <c r="D67" s="87">
        <v>9</v>
      </c>
      <c r="E67" s="88">
        <f t="shared" si="2"/>
        <v>0</v>
      </c>
      <c r="F67" s="87">
        <v>0</v>
      </c>
      <c r="G67" s="88">
        <f t="shared" si="3"/>
        <v>0</v>
      </c>
      <c r="H67" s="71">
        <f>LARGE((C67,E67,G67),1)</f>
        <v>0</v>
      </c>
      <c r="I67" s="68"/>
    </row>
    <row r="68" spans="1:9">
      <c r="A68" s="76"/>
      <c r="B68" s="87">
        <v>0</v>
      </c>
      <c r="C68" s="88">
        <f t="shared" si="1"/>
        <v>0</v>
      </c>
      <c r="D68" s="87">
        <v>10</v>
      </c>
      <c r="E68" s="88">
        <f t="shared" si="2"/>
        <v>0</v>
      </c>
      <c r="F68" s="87">
        <v>0</v>
      </c>
      <c r="G68" s="88">
        <f t="shared" si="3"/>
        <v>0</v>
      </c>
      <c r="H68" s="71">
        <f>LARGE((C68,E68,G68),1)</f>
        <v>0</v>
      </c>
      <c r="I68" s="68"/>
    </row>
    <row r="69" spans="1:9">
      <c r="A69" s="76"/>
      <c r="B69" s="87">
        <v>0</v>
      </c>
      <c r="C69" s="88">
        <f t="shared" si="1"/>
        <v>0</v>
      </c>
      <c r="D69" s="87">
        <v>11</v>
      </c>
      <c r="E69" s="88">
        <f t="shared" si="2"/>
        <v>0</v>
      </c>
      <c r="F69" s="87">
        <v>0</v>
      </c>
      <c r="G69" s="88">
        <f t="shared" si="3"/>
        <v>0</v>
      </c>
      <c r="H69" s="71">
        <f>LARGE((C69,E69,G69),1)</f>
        <v>0</v>
      </c>
      <c r="I69" s="68"/>
    </row>
    <row r="70" spans="1:9">
      <c r="A70" s="76"/>
      <c r="B70" s="87">
        <v>0</v>
      </c>
      <c r="C70" s="88">
        <f t="shared" si="1"/>
        <v>0</v>
      </c>
      <c r="D70" s="87">
        <v>12</v>
      </c>
      <c r="E70" s="88">
        <f t="shared" si="2"/>
        <v>0</v>
      </c>
      <c r="F70" s="87">
        <v>0</v>
      </c>
      <c r="G70" s="88">
        <f t="shared" si="3"/>
        <v>0</v>
      </c>
      <c r="H70" s="71">
        <f>LARGE((C70,E70,G70),1)</f>
        <v>0</v>
      </c>
      <c r="I70" s="68"/>
    </row>
    <row r="71" spans="1:9">
      <c r="A71" s="76"/>
      <c r="B71" s="87">
        <v>0</v>
      </c>
      <c r="C71" s="88">
        <f t="shared" si="1"/>
        <v>0</v>
      </c>
      <c r="D71" s="87">
        <v>13</v>
      </c>
      <c r="E71" s="88">
        <f t="shared" si="2"/>
        <v>0</v>
      </c>
      <c r="F71" s="87">
        <v>0</v>
      </c>
      <c r="G71" s="88">
        <f t="shared" si="3"/>
        <v>0</v>
      </c>
      <c r="H71" s="71">
        <f>LARGE((C71,E71,G71),1)</f>
        <v>0</v>
      </c>
      <c r="I71" s="68"/>
    </row>
    <row r="72" spans="1:9">
      <c r="A72" s="76"/>
      <c r="B72" s="87">
        <v>0</v>
      </c>
      <c r="C72" s="88">
        <f t="shared" si="1"/>
        <v>0</v>
      </c>
      <c r="D72" s="87">
        <v>14</v>
      </c>
      <c r="E72" s="88">
        <f t="shared" si="2"/>
        <v>0</v>
      </c>
      <c r="F72" s="87">
        <v>0</v>
      </c>
      <c r="G72" s="88">
        <f t="shared" si="3"/>
        <v>0</v>
      </c>
      <c r="H72" s="71">
        <f>LARGE((C72,E72,G72),1)</f>
        <v>0</v>
      </c>
      <c r="I72" s="68"/>
    </row>
    <row r="73" spans="1:9">
      <c r="C73"/>
    </row>
    <row r="74" spans="1:9">
      <c r="C74"/>
    </row>
    <row r="75" spans="1:9">
      <c r="C75"/>
    </row>
    <row r="76" spans="1:9">
      <c r="C76"/>
    </row>
    <row r="77" spans="1:9">
      <c r="C77"/>
    </row>
  </sheetData>
  <mergeCells count="5">
    <mergeCell ref="A1:A7"/>
    <mergeCell ref="B2:F2"/>
    <mergeCell ref="B4:F4"/>
    <mergeCell ref="B6:C6"/>
    <mergeCell ref="B10:C10"/>
  </mergeCells>
  <conditionalFormatting sqref="A50">
    <cfRule type="duplicateValues" dxfId="304" priority="8"/>
  </conditionalFormatting>
  <conditionalFormatting sqref="A50">
    <cfRule type="duplicateValues" dxfId="303" priority="9"/>
  </conditionalFormatting>
  <conditionalFormatting sqref="A51">
    <cfRule type="duplicateValues" dxfId="302" priority="6"/>
  </conditionalFormatting>
  <conditionalFormatting sqref="A51">
    <cfRule type="duplicateValues" dxfId="301" priority="7"/>
  </conditionalFormatting>
  <conditionalFormatting sqref="A34:A41 A21:A23 A27:A28 A53 A30:A32 A43:A49 A25">
    <cfRule type="duplicateValues" dxfId="300" priority="16"/>
  </conditionalFormatting>
  <conditionalFormatting sqref="A34:A41 A21:A23 A27:A28 A53 A30:A32 A43:A49 A25">
    <cfRule type="duplicateValues" dxfId="299" priority="17"/>
  </conditionalFormatting>
  <conditionalFormatting sqref="A57">
    <cfRule type="duplicateValues" dxfId="298" priority="14"/>
  </conditionalFormatting>
  <conditionalFormatting sqref="A57">
    <cfRule type="duplicateValues" dxfId="297" priority="15"/>
  </conditionalFormatting>
  <conditionalFormatting sqref="A33">
    <cfRule type="duplicateValues" dxfId="296" priority="12"/>
  </conditionalFormatting>
  <conditionalFormatting sqref="A33">
    <cfRule type="duplicateValues" dxfId="295" priority="13"/>
  </conditionalFormatting>
  <conditionalFormatting sqref="A26">
    <cfRule type="duplicateValues" dxfId="294" priority="10"/>
  </conditionalFormatting>
  <conditionalFormatting sqref="A26">
    <cfRule type="duplicateValues" dxfId="293" priority="11"/>
  </conditionalFormatting>
  <conditionalFormatting sqref="A29">
    <cfRule type="duplicateValues" dxfId="292" priority="5"/>
  </conditionalFormatting>
  <conditionalFormatting sqref="A42">
    <cfRule type="duplicateValues" dxfId="291" priority="4"/>
  </conditionalFormatting>
  <conditionalFormatting sqref="A52">
    <cfRule type="duplicateValues" dxfId="290" priority="3"/>
  </conditionalFormatting>
  <conditionalFormatting sqref="A17:A19">
    <cfRule type="duplicateValues" dxfId="289" priority="1"/>
  </conditionalFormatting>
  <conditionalFormatting sqref="A17:A19">
    <cfRule type="duplicateValues" dxfId="288" priority="2"/>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opLeftCell="A10" workbookViewId="0">
      <selection activeCell="K23" sqref="K23"/>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159</v>
      </c>
      <c r="C8" s="48"/>
      <c r="D8" s="48"/>
      <c r="E8" s="48"/>
      <c r="F8" s="92"/>
      <c r="G8" s="92"/>
      <c r="H8" s="92"/>
      <c r="I8" s="46"/>
    </row>
    <row r="9" spans="1:9" ht="15" customHeight="1">
      <c r="A9" s="47" t="s">
        <v>0</v>
      </c>
      <c r="B9" s="48" t="s">
        <v>136</v>
      </c>
      <c r="C9" s="48"/>
      <c r="D9" s="48"/>
      <c r="E9" s="48"/>
      <c r="F9" s="92"/>
      <c r="G9" s="92"/>
      <c r="H9" s="92"/>
      <c r="I9" s="46"/>
    </row>
    <row r="10" spans="1:9" ht="15" customHeight="1">
      <c r="A10" s="47" t="s">
        <v>13</v>
      </c>
      <c r="B10" s="159">
        <v>39121</v>
      </c>
      <c r="C10" s="159"/>
      <c r="D10" s="49"/>
      <c r="E10" s="49"/>
      <c r="F10" s="50"/>
      <c r="G10" s="50"/>
      <c r="H10" s="50"/>
      <c r="I10" s="46"/>
    </row>
    <row r="11" spans="1:9" ht="15" customHeight="1">
      <c r="A11" s="47" t="s">
        <v>33</v>
      </c>
      <c r="B11" s="48" t="s">
        <v>75</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0.9</v>
      </c>
      <c r="C14" s="57"/>
      <c r="D14" s="58">
        <v>0.95</v>
      </c>
      <c r="E14" s="57"/>
      <c r="F14" s="58">
        <v>1</v>
      </c>
      <c r="G14" s="57"/>
      <c r="H14" s="59" t="s">
        <v>18</v>
      </c>
      <c r="I14" s="60" t="s">
        <v>25</v>
      </c>
    </row>
    <row r="15" spans="1:9" ht="15" customHeight="1">
      <c r="A15" s="92" t="s">
        <v>14</v>
      </c>
      <c r="B15" s="61">
        <v>89.83</v>
      </c>
      <c r="C15" s="62"/>
      <c r="D15" s="63">
        <v>88.58</v>
      </c>
      <c r="E15" s="62"/>
      <c r="F15" s="63">
        <v>86.83</v>
      </c>
      <c r="G15" s="62"/>
      <c r="H15" s="59" t="s">
        <v>19</v>
      </c>
      <c r="I15" s="60" t="s">
        <v>26</v>
      </c>
    </row>
    <row r="16" spans="1:9" ht="15" customHeight="1">
      <c r="A16" s="92"/>
      <c r="B16" s="64" t="s">
        <v>5</v>
      </c>
      <c r="C16" s="65" t="s">
        <v>4</v>
      </c>
      <c r="D16" s="65" t="s">
        <v>5</v>
      </c>
      <c r="E16" s="65" t="s">
        <v>4</v>
      </c>
      <c r="F16" s="65" t="s">
        <v>5</v>
      </c>
      <c r="G16" s="65" t="s">
        <v>4</v>
      </c>
      <c r="H16" s="66" t="s">
        <v>4</v>
      </c>
      <c r="I16" s="67">
        <v>73</v>
      </c>
    </row>
    <row r="17" spans="1:9" ht="15" customHeight="1">
      <c r="A17" s="96" t="s">
        <v>54</v>
      </c>
      <c r="B17" s="86">
        <v>64.16</v>
      </c>
      <c r="C17" s="88">
        <f>B17/B$15*1000*B$14</f>
        <v>642.81420460870538</v>
      </c>
      <c r="D17" s="87">
        <v>74.25</v>
      </c>
      <c r="E17" s="88">
        <f>D17/D$15*1000*D$14</f>
        <v>796.31406638067278</v>
      </c>
      <c r="F17" s="87">
        <v>48.83</v>
      </c>
      <c r="G17" s="88">
        <f>F17/F$15*1000*F$14</f>
        <v>562.36323851203497</v>
      </c>
      <c r="H17" s="71">
        <f>LARGE((C17,E17,G17),1)</f>
        <v>796.31406638067278</v>
      </c>
      <c r="I17" s="117">
        <v>15</v>
      </c>
    </row>
    <row r="18" spans="1:9" ht="15" customHeight="1">
      <c r="A18" s="96" t="s">
        <v>61</v>
      </c>
      <c r="B18" s="86">
        <v>73.83</v>
      </c>
      <c r="C18" s="88">
        <f>B18/B$15*1000*B$14</f>
        <v>739.69720583324056</v>
      </c>
      <c r="D18" s="87">
        <v>71</v>
      </c>
      <c r="E18" s="88">
        <f>D18/D$15*1000*D$14</f>
        <v>761.45856852562645</v>
      </c>
      <c r="F18" s="87">
        <v>0</v>
      </c>
      <c r="G18" s="88">
        <f>F18/F$15*1000*F$14</f>
        <v>0</v>
      </c>
      <c r="H18" s="71">
        <f>LARGE((C18,E18,G18),1)</f>
        <v>761.45856852562645</v>
      </c>
      <c r="I18" s="117">
        <v>20</v>
      </c>
    </row>
    <row r="19" spans="1:9" ht="15" customHeight="1">
      <c r="A19" s="96" t="s">
        <v>50</v>
      </c>
      <c r="B19" s="86">
        <v>74</v>
      </c>
      <c r="C19" s="88">
        <f t="shared" ref="C19:G57" si="0">B19/B$15*1000*B$14</f>
        <v>741.40042302126233</v>
      </c>
      <c r="D19" s="87">
        <v>66.33</v>
      </c>
      <c r="E19" s="88">
        <f t="shared" si="0"/>
        <v>711.37389930006771</v>
      </c>
      <c r="F19" s="87">
        <v>0</v>
      </c>
      <c r="G19" s="88">
        <f t="shared" si="0"/>
        <v>0</v>
      </c>
      <c r="H19" s="71">
        <f>LARGE((C19,E19,G19),1)</f>
        <v>741.40042302126233</v>
      </c>
      <c r="I19" s="117">
        <v>23</v>
      </c>
    </row>
    <row r="20" spans="1:9" ht="15" customHeight="1">
      <c r="A20" s="96" t="s">
        <v>57</v>
      </c>
      <c r="B20" s="86">
        <v>65.58</v>
      </c>
      <c r="C20" s="88">
        <f t="shared" si="0"/>
        <v>657.04107759100532</v>
      </c>
      <c r="D20" s="87">
        <v>0</v>
      </c>
      <c r="E20" s="88">
        <f t="shared" si="0"/>
        <v>0</v>
      </c>
      <c r="F20" s="87">
        <v>0</v>
      </c>
      <c r="G20" s="88">
        <f>F20/F$15*1000*F$14</f>
        <v>0</v>
      </c>
      <c r="H20" s="71">
        <f>LARGE((C20,E20,G20),1)</f>
        <v>657.04107759100532</v>
      </c>
      <c r="I20" s="117">
        <v>37</v>
      </c>
    </row>
    <row r="21" spans="1:9" ht="15" customHeight="1">
      <c r="A21" s="96" t="s">
        <v>59</v>
      </c>
      <c r="B21" s="86">
        <v>58.25</v>
      </c>
      <c r="C21" s="88">
        <f t="shared" si="0"/>
        <v>583.60236001335863</v>
      </c>
      <c r="D21" s="87">
        <v>0</v>
      </c>
      <c r="E21" s="88">
        <f>D21/D$15*1000*D$14</f>
        <v>0</v>
      </c>
      <c r="F21" s="87">
        <v>0</v>
      </c>
      <c r="G21" s="88">
        <f t="shared" si="0"/>
        <v>0</v>
      </c>
      <c r="H21" s="71">
        <f>LARGE((C21,E21,G21),1)</f>
        <v>583.60236001335863</v>
      </c>
      <c r="I21" s="117">
        <v>48</v>
      </c>
    </row>
    <row r="22" spans="1:9" ht="15" customHeight="1">
      <c r="A22" s="96" t="s">
        <v>158</v>
      </c>
      <c r="B22" s="86">
        <v>56.08</v>
      </c>
      <c r="C22" s="88">
        <f>B22/B$15*1000*B$14</f>
        <v>561.86129355449191</v>
      </c>
      <c r="D22" s="87">
        <v>0</v>
      </c>
      <c r="E22" s="88">
        <f>D22/D$15*1000*D$14</f>
        <v>0</v>
      </c>
      <c r="F22" s="87">
        <v>0</v>
      </c>
      <c r="G22" s="88">
        <f>F22/F$15*1000*F$14</f>
        <v>0</v>
      </c>
      <c r="H22" s="71">
        <f>LARGE((C22,E22,G22),1)</f>
        <v>561.86129355449191</v>
      </c>
      <c r="I22" s="117">
        <v>49</v>
      </c>
    </row>
    <row r="23" spans="1:9" ht="15" customHeight="1">
      <c r="A23" s="96" t="s">
        <v>56</v>
      </c>
      <c r="B23" s="86">
        <v>55</v>
      </c>
      <c r="C23" s="88">
        <f>B23/B$15*1000*B$14</f>
        <v>551.04085494823562</v>
      </c>
      <c r="D23" s="87">
        <v>0</v>
      </c>
      <c r="E23" s="88">
        <f t="shared" si="0"/>
        <v>0</v>
      </c>
      <c r="F23" s="87">
        <v>0</v>
      </c>
      <c r="G23" s="88">
        <f t="shared" si="0"/>
        <v>0</v>
      </c>
      <c r="H23" s="71">
        <f>LARGE((C23,E23,G23),1)</f>
        <v>551.04085494823562</v>
      </c>
      <c r="I23" s="117">
        <v>52</v>
      </c>
    </row>
    <row r="24" spans="1:9" ht="15" customHeight="1">
      <c r="A24" s="96" t="s">
        <v>58</v>
      </c>
      <c r="B24" s="86">
        <v>50.83</v>
      </c>
      <c r="C24" s="88">
        <f t="shared" si="0"/>
        <v>509.26193921852388</v>
      </c>
      <c r="D24" s="87">
        <v>0</v>
      </c>
      <c r="E24" s="88">
        <f t="shared" si="0"/>
        <v>0</v>
      </c>
      <c r="F24" s="87">
        <v>0</v>
      </c>
      <c r="G24" s="88">
        <f>F24/F$15*1000*F$14</f>
        <v>0</v>
      </c>
      <c r="H24" s="71">
        <f>LARGE((C24,E24,G24),1)</f>
        <v>509.26193921852388</v>
      </c>
      <c r="I24" s="117">
        <v>55</v>
      </c>
    </row>
    <row r="25" spans="1:9" ht="15" customHeight="1">
      <c r="A25" s="96" t="s">
        <v>51</v>
      </c>
      <c r="B25" s="86">
        <v>37.409999999999997</v>
      </c>
      <c r="C25" s="88">
        <f t="shared" si="0"/>
        <v>374.80797061115436</v>
      </c>
      <c r="D25" s="87">
        <v>0</v>
      </c>
      <c r="E25" s="88">
        <f t="shared" si="0"/>
        <v>0</v>
      </c>
      <c r="F25" s="87">
        <v>0</v>
      </c>
      <c r="G25" s="88">
        <f t="shared" si="0"/>
        <v>0</v>
      </c>
      <c r="H25" s="71">
        <f>LARGE((C25,E25,G25),1)</f>
        <v>374.80797061115436</v>
      </c>
      <c r="I25" s="117">
        <v>66</v>
      </c>
    </row>
    <row r="26" spans="1:9" ht="15" customHeight="1">
      <c r="A26" s="96" t="s">
        <v>60</v>
      </c>
      <c r="B26" s="86">
        <v>33.409999999999997</v>
      </c>
      <c r="C26" s="88">
        <f t="shared" si="0"/>
        <v>334.73227206946456</v>
      </c>
      <c r="D26" s="87">
        <v>0</v>
      </c>
      <c r="E26" s="88">
        <f t="shared" si="0"/>
        <v>0</v>
      </c>
      <c r="F26" s="87">
        <v>0</v>
      </c>
      <c r="G26" s="88">
        <f t="shared" si="0"/>
        <v>0</v>
      </c>
      <c r="H26" s="71">
        <f>LARGE((C26,E26,G26),1)</f>
        <v>334.73227206946456</v>
      </c>
      <c r="I26" s="117">
        <v>69</v>
      </c>
    </row>
    <row r="27" spans="1:9" ht="15" customHeight="1">
      <c r="A27" s="74"/>
      <c r="B27" s="86">
        <v>0</v>
      </c>
      <c r="C27" s="88">
        <f t="shared" si="0"/>
        <v>0</v>
      </c>
      <c r="D27" s="87">
        <v>0</v>
      </c>
      <c r="E27" s="88">
        <f t="shared" si="0"/>
        <v>0</v>
      </c>
      <c r="F27" s="87">
        <v>0</v>
      </c>
      <c r="G27" s="88">
        <f t="shared" si="0"/>
        <v>0</v>
      </c>
      <c r="H27" s="71">
        <f>LARGE((C27,E27,G27),1)</f>
        <v>0</v>
      </c>
      <c r="I27" s="117"/>
    </row>
    <row r="28" spans="1:9" ht="15" customHeight="1">
      <c r="A28" s="74"/>
      <c r="B28" s="86">
        <v>0</v>
      </c>
      <c r="C28" s="88">
        <f t="shared" si="0"/>
        <v>0</v>
      </c>
      <c r="D28" s="87">
        <v>0</v>
      </c>
      <c r="E28" s="88">
        <f t="shared" si="0"/>
        <v>0</v>
      </c>
      <c r="F28" s="87">
        <v>0</v>
      </c>
      <c r="G28" s="88">
        <f t="shared" si="0"/>
        <v>0</v>
      </c>
      <c r="H28" s="71">
        <f>LARGE((C28,E28,G28),1)</f>
        <v>0</v>
      </c>
      <c r="I28" s="68"/>
    </row>
    <row r="29" spans="1:9" ht="15" customHeight="1">
      <c r="A29" s="84"/>
      <c r="B29" s="86">
        <v>0</v>
      </c>
      <c r="C29" s="88">
        <f t="shared" si="0"/>
        <v>0</v>
      </c>
      <c r="D29" s="87">
        <v>0</v>
      </c>
      <c r="E29" s="88">
        <f t="shared" si="0"/>
        <v>0</v>
      </c>
      <c r="F29" s="87">
        <v>0</v>
      </c>
      <c r="G29" s="88">
        <f t="shared" si="0"/>
        <v>0</v>
      </c>
      <c r="H29" s="71">
        <f>LARGE((C29,E29,G29),1)</f>
        <v>0</v>
      </c>
      <c r="I29" s="68"/>
    </row>
    <row r="30" spans="1:9" ht="15" customHeight="1">
      <c r="A30" s="76"/>
      <c r="B30" s="86">
        <v>0</v>
      </c>
      <c r="C30" s="88">
        <f t="shared" si="0"/>
        <v>0</v>
      </c>
      <c r="D30" s="87">
        <v>0</v>
      </c>
      <c r="E30" s="88">
        <f t="shared" si="0"/>
        <v>0</v>
      </c>
      <c r="F30" s="87">
        <v>0</v>
      </c>
      <c r="G30" s="88">
        <f t="shared" si="0"/>
        <v>0</v>
      </c>
      <c r="H30" s="71">
        <f>LARGE((C30,E30,G30),1)</f>
        <v>0</v>
      </c>
      <c r="I30" s="68"/>
    </row>
    <row r="31" spans="1:9" ht="15" customHeight="1">
      <c r="A31" s="76"/>
      <c r="B31" s="86">
        <v>0</v>
      </c>
      <c r="C31" s="88">
        <f t="shared" si="0"/>
        <v>0</v>
      </c>
      <c r="D31" s="87">
        <v>0</v>
      </c>
      <c r="E31" s="88">
        <f t="shared" si="0"/>
        <v>0</v>
      </c>
      <c r="F31" s="87">
        <v>0</v>
      </c>
      <c r="G31" s="88">
        <f t="shared" si="0"/>
        <v>0</v>
      </c>
      <c r="H31" s="71">
        <f>LARGE((C31,E31,G31),1)</f>
        <v>0</v>
      </c>
      <c r="I31" s="68"/>
    </row>
    <row r="32" spans="1:9" ht="15" customHeight="1">
      <c r="A32" s="76"/>
      <c r="B32" s="86">
        <v>0</v>
      </c>
      <c r="C32" s="88">
        <f t="shared" si="0"/>
        <v>0</v>
      </c>
      <c r="D32" s="87">
        <v>0</v>
      </c>
      <c r="E32" s="88">
        <f t="shared" si="0"/>
        <v>0</v>
      </c>
      <c r="F32" s="87">
        <v>0</v>
      </c>
      <c r="G32" s="88">
        <f t="shared" si="0"/>
        <v>0</v>
      </c>
      <c r="H32" s="71">
        <f>LARGE((C32,E32,G32),1)</f>
        <v>0</v>
      </c>
      <c r="I32" s="68"/>
    </row>
    <row r="33" spans="1:9" ht="15" customHeight="1">
      <c r="A33" s="77"/>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287" priority="8"/>
  </conditionalFormatting>
  <conditionalFormatting sqref="A50">
    <cfRule type="duplicateValues" dxfId="286" priority="9"/>
  </conditionalFormatting>
  <conditionalFormatting sqref="A51">
    <cfRule type="duplicateValues" dxfId="285" priority="6"/>
  </conditionalFormatting>
  <conditionalFormatting sqref="A51">
    <cfRule type="duplicateValues" dxfId="284" priority="7"/>
  </conditionalFormatting>
  <conditionalFormatting sqref="A34:A41 A21:A23 A27:A28 A53 A30:A32 A43:A49 A25">
    <cfRule type="duplicateValues" dxfId="283" priority="16"/>
  </conditionalFormatting>
  <conditionalFormatting sqref="A34:A41 A21:A23 A27:A28 A53 A30:A32 A43:A49 A25">
    <cfRule type="duplicateValues" dxfId="282" priority="17"/>
  </conditionalFormatting>
  <conditionalFormatting sqref="A57">
    <cfRule type="duplicateValues" dxfId="281" priority="14"/>
  </conditionalFormatting>
  <conditionalFormatting sqref="A57">
    <cfRule type="duplicateValues" dxfId="280" priority="15"/>
  </conditionalFormatting>
  <conditionalFormatting sqref="A33">
    <cfRule type="duplicateValues" dxfId="279" priority="12"/>
  </conditionalFormatting>
  <conditionalFormatting sqref="A33">
    <cfRule type="duplicateValues" dxfId="278" priority="13"/>
  </conditionalFormatting>
  <conditionalFormatting sqref="A26">
    <cfRule type="duplicateValues" dxfId="277" priority="10"/>
  </conditionalFormatting>
  <conditionalFormatting sqref="A26">
    <cfRule type="duplicateValues" dxfId="276" priority="11"/>
  </conditionalFormatting>
  <conditionalFormatting sqref="A29">
    <cfRule type="duplicateValues" dxfId="275" priority="5"/>
  </conditionalFormatting>
  <conditionalFormatting sqref="A42">
    <cfRule type="duplicateValues" dxfId="274" priority="4"/>
  </conditionalFormatting>
  <conditionalFormatting sqref="A52">
    <cfRule type="duplicateValues" dxfId="273" priority="3"/>
  </conditionalFormatting>
  <conditionalFormatting sqref="A17:A19">
    <cfRule type="duplicateValues" dxfId="272" priority="1"/>
  </conditionalFormatting>
  <conditionalFormatting sqref="A17:A19">
    <cfRule type="duplicateValues" dxfId="271" priority="2"/>
  </conditionalFormatting>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workbookViewId="0">
      <selection activeCell="M24" sqref="M24"/>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166</v>
      </c>
      <c r="C8" s="48"/>
      <c r="D8" s="48"/>
      <c r="E8" s="48"/>
      <c r="F8" s="92"/>
      <c r="G8" s="92"/>
      <c r="H8" s="92"/>
      <c r="I8" s="46"/>
    </row>
    <row r="9" spans="1:9" ht="15" customHeight="1">
      <c r="A9" s="47" t="s">
        <v>0</v>
      </c>
      <c r="B9" s="48" t="s">
        <v>136</v>
      </c>
      <c r="C9" s="48"/>
      <c r="D9" s="48"/>
      <c r="E9" s="48"/>
      <c r="F9" s="92"/>
      <c r="G9" s="92"/>
      <c r="H9" s="92"/>
      <c r="I9" s="46"/>
    </row>
    <row r="10" spans="1:9" ht="15" customHeight="1">
      <c r="A10" s="47" t="s">
        <v>13</v>
      </c>
      <c r="B10" s="159">
        <v>41679</v>
      </c>
      <c r="C10" s="159"/>
      <c r="D10" s="49"/>
      <c r="E10" s="49"/>
      <c r="F10" s="50"/>
      <c r="G10" s="50"/>
      <c r="H10" s="50"/>
      <c r="I10" s="46"/>
    </row>
    <row r="11" spans="1:9" ht="15" customHeight="1">
      <c r="A11" s="47" t="s">
        <v>33</v>
      </c>
      <c r="B11" s="48" t="s">
        <v>160</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0.9</v>
      </c>
      <c r="C14" s="57"/>
      <c r="D14" s="58">
        <v>0</v>
      </c>
      <c r="E14" s="57"/>
      <c r="F14" s="58">
        <v>1</v>
      </c>
      <c r="G14" s="57"/>
      <c r="H14" s="59" t="s">
        <v>18</v>
      </c>
      <c r="I14" s="60" t="s">
        <v>25</v>
      </c>
    </row>
    <row r="15" spans="1:9" ht="15" customHeight="1">
      <c r="A15" s="92" t="s">
        <v>14</v>
      </c>
      <c r="B15" s="120">
        <v>91</v>
      </c>
      <c r="C15" s="62"/>
      <c r="D15" s="63">
        <v>1</v>
      </c>
      <c r="E15" s="62"/>
      <c r="F15" s="63">
        <v>92.2</v>
      </c>
      <c r="G15" s="62"/>
      <c r="H15" s="59" t="s">
        <v>19</v>
      </c>
      <c r="I15" s="60" t="s">
        <v>26</v>
      </c>
    </row>
    <row r="16" spans="1:9" ht="15" customHeight="1">
      <c r="A16" s="92"/>
      <c r="B16" s="64" t="s">
        <v>5</v>
      </c>
      <c r="C16" s="65" t="s">
        <v>4</v>
      </c>
      <c r="D16" s="65" t="s">
        <v>5</v>
      </c>
      <c r="E16" s="65" t="s">
        <v>4</v>
      </c>
      <c r="F16" s="65" t="s">
        <v>5</v>
      </c>
      <c r="G16" s="65" t="s">
        <v>4</v>
      </c>
      <c r="H16" s="66" t="s">
        <v>4</v>
      </c>
      <c r="I16" s="67">
        <v>36</v>
      </c>
    </row>
    <row r="17" spans="1:9" ht="15" customHeight="1">
      <c r="A17" s="96" t="s">
        <v>158</v>
      </c>
      <c r="B17" s="86">
        <v>35.200000000000003</v>
      </c>
      <c r="C17" s="88">
        <f>B17/B$15*1000*B$14</f>
        <v>348.13186813186815</v>
      </c>
      <c r="D17" s="87">
        <v>0</v>
      </c>
      <c r="E17" s="88">
        <f>D17/D$15*1000*D$14</f>
        <v>0</v>
      </c>
      <c r="F17" s="87">
        <v>0</v>
      </c>
      <c r="G17" s="88">
        <f>F17/F$15*1000*F$14</f>
        <v>0</v>
      </c>
      <c r="H17" s="71">
        <f>LARGE((C17,E17,G17),1)</f>
        <v>348.13186813186815</v>
      </c>
      <c r="I17" s="68">
        <v>26</v>
      </c>
    </row>
    <row r="18" spans="1:9" ht="15" customHeight="1">
      <c r="A18" s="83"/>
      <c r="B18" s="86">
        <v>0</v>
      </c>
      <c r="C18" s="88">
        <f>B18/B$15*1000*B$14</f>
        <v>0</v>
      </c>
      <c r="D18" s="87">
        <v>0</v>
      </c>
      <c r="E18" s="88">
        <f>D18/D$15*1000*D$14</f>
        <v>0</v>
      </c>
      <c r="F18" s="87">
        <v>0</v>
      </c>
      <c r="G18" s="88">
        <f>F18/F$15*1000*F$14</f>
        <v>0</v>
      </c>
      <c r="H18" s="71">
        <f>LARGE((C18,E18,G18),1)</f>
        <v>0</v>
      </c>
      <c r="I18" s="68"/>
    </row>
    <row r="19" spans="1:9" ht="15" customHeight="1">
      <c r="A19" s="83"/>
      <c r="B19" s="86">
        <v>0</v>
      </c>
      <c r="C19" s="88">
        <f t="shared" ref="C19:G57" si="0">B19/B$15*1000*B$14</f>
        <v>0</v>
      </c>
      <c r="D19" s="87">
        <v>0</v>
      </c>
      <c r="E19" s="88">
        <f t="shared" si="0"/>
        <v>0</v>
      </c>
      <c r="F19" s="87">
        <v>0</v>
      </c>
      <c r="G19" s="88">
        <f t="shared" si="0"/>
        <v>0</v>
      </c>
      <c r="H19" s="71">
        <f>LARGE((C19,E19,G19),1)</f>
        <v>0</v>
      </c>
      <c r="I19" s="68"/>
    </row>
    <row r="20" spans="1:9" ht="15" customHeight="1">
      <c r="A20" s="85"/>
      <c r="B20" s="86">
        <v>0</v>
      </c>
      <c r="C20" s="88">
        <f t="shared" si="0"/>
        <v>0</v>
      </c>
      <c r="D20" s="87">
        <v>0</v>
      </c>
      <c r="E20" s="88">
        <f t="shared" si="0"/>
        <v>0</v>
      </c>
      <c r="F20" s="87">
        <v>0</v>
      </c>
      <c r="G20" s="88">
        <f>F20/F$15*1000*F$14</f>
        <v>0</v>
      </c>
      <c r="H20" s="71">
        <f>LARGE((C20,E20,G20),1)</f>
        <v>0</v>
      </c>
      <c r="I20" s="68"/>
    </row>
    <row r="21" spans="1:9" ht="15" customHeight="1">
      <c r="A21" s="73"/>
      <c r="B21" s="86">
        <v>0</v>
      </c>
      <c r="C21" s="88">
        <f t="shared" si="0"/>
        <v>0</v>
      </c>
      <c r="D21" s="87">
        <v>0</v>
      </c>
      <c r="E21" s="88">
        <f>D21/D$15*1000*D$14</f>
        <v>0</v>
      </c>
      <c r="F21" s="87">
        <v>0</v>
      </c>
      <c r="G21" s="88">
        <f t="shared" si="0"/>
        <v>0</v>
      </c>
      <c r="H21" s="71">
        <f>LARGE((C21,E21,G21),1)</f>
        <v>0</v>
      </c>
      <c r="I21" s="68"/>
    </row>
    <row r="22" spans="1:9" ht="15" customHeight="1">
      <c r="A22" s="74"/>
      <c r="B22" s="86">
        <v>0</v>
      </c>
      <c r="C22" s="88">
        <f>B22/B$15*1000*B$14</f>
        <v>0</v>
      </c>
      <c r="D22" s="87">
        <v>0</v>
      </c>
      <c r="E22" s="88">
        <f>D22/D$15*1000*D$14</f>
        <v>0</v>
      </c>
      <c r="F22" s="87">
        <v>0</v>
      </c>
      <c r="G22" s="88">
        <f>F22/F$15*1000*F$14</f>
        <v>0</v>
      </c>
      <c r="H22" s="71">
        <f>LARGE((C22,E22,G22),1)</f>
        <v>0</v>
      </c>
      <c r="I22" s="68"/>
    </row>
    <row r="23" spans="1:9" ht="15" customHeight="1">
      <c r="A23" s="73"/>
      <c r="B23" s="86">
        <v>0</v>
      </c>
      <c r="C23" s="88">
        <f>B23/B$15*1000*B$14</f>
        <v>0</v>
      </c>
      <c r="D23" s="87">
        <v>0</v>
      </c>
      <c r="E23" s="88">
        <f t="shared" si="0"/>
        <v>0</v>
      </c>
      <c r="F23" s="87">
        <v>0</v>
      </c>
      <c r="G23" s="88">
        <f t="shared" si="0"/>
        <v>0</v>
      </c>
      <c r="H23" s="71">
        <f>LARGE((C23,E23,G23),1)</f>
        <v>0</v>
      </c>
      <c r="I23" s="68"/>
    </row>
    <row r="24" spans="1:9" ht="15" customHeight="1">
      <c r="A24" s="84"/>
      <c r="B24" s="86">
        <v>0</v>
      </c>
      <c r="C24" s="88">
        <f t="shared" si="0"/>
        <v>0</v>
      </c>
      <c r="D24" s="87">
        <v>0</v>
      </c>
      <c r="E24" s="88">
        <f t="shared" si="0"/>
        <v>0</v>
      </c>
      <c r="F24" s="87">
        <v>0</v>
      </c>
      <c r="G24" s="88">
        <f>F24/F$15*1000*F$14</f>
        <v>0</v>
      </c>
      <c r="H24" s="71">
        <f>LARGE((C24,E24,G24),1)</f>
        <v>0</v>
      </c>
      <c r="I24" s="68"/>
    </row>
    <row r="25" spans="1:9" ht="15" customHeight="1">
      <c r="A25" s="74"/>
      <c r="B25" s="86">
        <v>0</v>
      </c>
      <c r="C25" s="88">
        <f t="shared" si="0"/>
        <v>0</v>
      </c>
      <c r="D25" s="87">
        <v>0</v>
      </c>
      <c r="E25" s="88">
        <f t="shared" si="0"/>
        <v>0</v>
      </c>
      <c r="F25" s="87">
        <v>0</v>
      </c>
      <c r="G25" s="88">
        <f t="shared" si="0"/>
        <v>0</v>
      </c>
      <c r="H25" s="71">
        <f>LARGE((C25,E25,G25),1)</f>
        <v>0</v>
      </c>
      <c r="I25" s="68"/>
    </row>
    <row r="26" spans="1:9" ht="15" customHeight="1">
      <c r="A26" s="74"/>
      <c r="B26" s="86">
        <v>0</v>
      </c>
      <c r="C26" s="88">
        <f t="shared" si="0"/>
        <v>0</v>
      </c>
      <c r="D26" s="87">
        <v>0</v>
      </c>
      <c r="E26" s="88">
        <f t="shared" si="0"/>
        <v>0</v>
      </c>
      <c r="F26" s="87">
        <v>0</v>
      </c>
      <c r="G26" s="88">
        <f t="shared" si="0"/>
        <v>0</v>
      </c>
      <c r="H26" s="71">
        <f>LARGE((C26,E26,G26),1)</f>
        <v>0</v>
      </c>
      <c r="I26" s="68"/>
    </row>
    <row r="27" spans="1:9" ht="15" customHeight="1">
      <c r="A27" s="74"/>
      <c r="B27" s="86">
        <v>0</v>
      </c>
      <c r="C27" s="88">
        <f t="shared" si="0"/>
        <v>0</v>
      </c>
      <c r="D27" s="87">
        <v>0</v>
      </c>
      <c r="E27" s="88">
        <f t="shared" si="0"/>
        <v>0</v>
      </c>
      <c r="F27" s="87">
        <v>0</v>
      </c>
      <c r="G27" s="88">
        <f t="shared" si="0"/>
        <v>0</v>
      </c>
      <c r="H27" s="71">
        <f>LARGE((C27,E27,G27),1)</f>
        <v>0</v>
      </c>
      <c r="I27" s="68"/>
    </row>
    <row r="28" spans="1:9" ht="15" customHeight="1">
      <c r="A28" s="74"/>
      <c r="B28" s="86">
        <v>0</v>
      </c>
      <c r="C28" s="88">
        <f t="shared" si="0"/>
        <v>0</v>
      </c>
      <c r="D28" s="87">
        <v>0</v>
      </c>
      <c r="E28" s="88">
        <f t="shared" si="0"/>
        <v>0</v>
      </c>
      <c r="F28" s="87">
        <v>0</v>
      </c>
      <c r="G28" s="88">
        <f t="shared" si="0"/>
        <v>0</v>
      </c>
      <c r="H28" s="71">
        <f>LARGE((C28,E28,G28),1)</f>
        <v>0</v>
      </c>
      <c r="I28" s="68"/>
    </row>
    <row r="29" spans="1:9" ht="15" customHeight="1">
      <c r="A29" s="84"/>
      <c r="B29" s="86">
        <v>0</v>
      </c>
      <c r="C29" s="88">
        <f t="shared" si="0"/>
        <v>0</v>
      </c>
      <c r="D29" s="87">
        <v>0</v>
      </c>
      <c r="E29" s="88">
        <f t="shared" si="0"/>
        <v>0</v>
      </c>
      <c r="F29" s="87">
        <v>0</v>
      </c>
      <c r="G29" s="88">
        <f t="shared" si="0"/>
        <v>0</v>
      </c>
      <c r="H29" s="71">
        <f>LARGE((C29,E29,G29),1)</f>
        <v>0</v>
      </c>
      <c r="I29" s="68"/>
    </row>
    <row r="30" spans="1:9" ht="15" customHeight="1">
      <c r="A30" s="76"/>
      <c r="B30" s="86">
        <v>0</v>
      </c>
      <c r="C30" s="88">
        <f t="shared" si="0"/>
        <v>0</v>
      </c>
      <c r="D30" s="87">
        <v>0</v>
      </c>
      <c r="E30" s="88">
        <f t="shared" si="0"/>
        <v>0</v>
      </c>
      <c r="F30" s="87">
        <v>0</v>
      </c>
      <c r="G30" s="88">
        <f t="shared" si="0"/>
        <v>0</v>
      </c>
      <c r="H30" s="71">
        <f>LARGE((C30,E30,G30),1)</f>
        <v>0</v>
      </c>
      <c r="I30" s="68"/>
    </row>
    <row r="31" spans="1:9" ht="15" customHeight="1">
      <c r="A31" s="76"/>
      <c r="B31" s="86">
        <v>0</v>
      </c>
      <c r="C31" s="88">
        <f t="shared" si="0"/>
        <v>0</v>
      </c>
      <c r="D31" s="87">
        <v>0</v>
      </c>
      <c r="E31" s="88">
        <f t="shared" si="0"/>
        <v>0</v>
      </c>
      <c r="F31" s="87">
        <v>0</v>
      </c>
      <c r="G31" s="88">
        <f t="shared" si="0"/>
        <v>0</v>
      </c>
      <c r="H31" s="71">
        <f>LARGE((C31,E31,G31),1)</f>
        <v>0</v>
      </c>
      <c r="I31" s="68"/>
    </row>
    <row r="32" spans="1:9" ht="15" customHeight="1">
      <c r="A32" s="76"/>
      <c r="B32" s="86">
        <v>0</v>
      </c>
      <c r="C32" s="88">
        <f t="shared" si="0"/>
        <v>0</v>
      </c>
      <c r="D32" s="87">
        <v>0</v>
      </c>
      <c r="E32" s="88">
        <f t="shared" si="0"/>
        <v>0</v>
      </c>
      <c r="F32" s="87">
        <v>0</v>
      </c>
      <c r="G32" s="88">
        <f t="shared" si="0"/>
        <v>0</v>
      </c>
      <c r="H32" s="71">
        <f>LARGE((C32,E32,G32),1)</f>
        <v>0</v>
      </c>
      <c r="I32" s="68"/>
    </row>
    <row r="33" spans="1:9" ht="15" customHeight="1">
      <c r="A33" s="77"/>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270" priority="8"/>
  </conditionalFormatting>
  <conditionalFormatting sqref="A50">
    <cfRule type="duplicateValues" dxfId="269" priority="9"/>
  </conditionalFormatting>
  <conditionalFormatting sqref="A51">
    <cfRule type="duplicateValues" dxfId="268" priority="6"/>
  </conditionalFormatting>
  <conditionalFormatting sqref="A51">
    <cfRule type="duplicateValues" dxfId="267" priority="7"/>
  </conditionalFormatting>
  <conditionalFormatting sqref="A34:A41 A21:A23 A27:A28 A53 A30:A32 A43:A49 A25">
    <cfRule type="duplicateValues" dxfId="266" priority="16"/>
  </conditionalFormatting>
  <conditionalFormatting sqref="A34:A41 A21:A23 A27:A28 A53 A30:A32 A43:A49 A25">
    <cfRule type="duplicateValues" dxfId="265" priority="17"/>
  </conditionalFormatting>
  <conditionalFormatting sqref="A57">
    <cfRule type="duplicateValues" dxfId="264" priority="14"/>
  </conditionalFormatting>
  <conditionalFormatting sqref="A57">
    <cfRule type="duplicateValues" dxfId="263" priority="15"/>
  </conditionalFormatting>
  <conditionalFormatting sqref="A33">
    <cfRule type="duplicateValues" dxfId="262" priority="12"/>
  </conditionalFormatting>
  <conditionalFormatting sqref="A33">
    <cfRule type="duplicateValues" dxfId="261" priority="13"/>
  </conditionalFormatting>
  <conditionalFormatting sqref="A26">
    <cfRule type="duplicateValues" dxfId="260" priority="10"/>
  </conditionalFormatting>
  <conditionalFormatting sqref="A26">
    <cfRule type="duplicateValues" dxfId="259" priority="11"/>
  </conditionalFormatting>
  <conditionalFormatting sqref="A29">
    <cfRule type="duplicateValues" dxfId="258" priority="5"/>
  </conditionalFormatting>
  <conditionalFormatting sqref="A42">
    <cfRule type="duplicateValues" dxfId="257" priority="4"/>
  </conditionalFormatting>
  <conditionalFormatting sqref="A52">
    <cfRule type="duplicateValues" dxfId="256" priority="3"/>
  </conditionalFormatting>
  <conditionalFormatting sqref="A17:A19">
    <cfRule type="duplicateValues" dxfId="255" priority="1"/>
  </conditionalFormatting>
  <conditionalFormatting sqref="A17:A19">
    <cfRule type="duplicateValues" dxfId="254" priority="2"/>
  </conditionalFormatting>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7"/>
  <sheetViews>
    <sheetView topLeftCell="A10" workbookViewId="0">
      <selection activeCell="O41" sqref="O41"/>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169</v>
      </c>
      <c r="C8" s="48"/>
      <c r="D8" s="48"/>
      <c r="E8" s="48"/>
      <c r="F8" s="92"/>
      <c r="G8" s="92"/>
      <c r="H8" s="92"/>
      <c r="I8" s="46"/>
    </row>
    <row r="9" spans="1:9" ht="15" customHeight="1">
      <c r="A9" s="47" t="s">
        <v>0</v>
      </c>
      <c r="B9" s="48" t="s">
        <v>170</v>
      </c>
      <c r="C9" s="48"/>
      <c r="D9" s="48"/>
      <c r="E9" s="48"/>
      <c r="F9" s="92"/>
      <c r="G9" s="92"/>
      <c r="H9" s="92"/>
      <c r="I9" s="46"/>
    </row>
    <row r="10" spans="1:9" ht="15" customHeight="1">
      <c r="A10" s="47" t="s">
        <v>13</v>
      </c>
      <c r="B10" s="159">
        <v>41691</v>
      </c>
      <c r="C10" s="159"/>
      <c r="D10" s="49"/>
      <c r="E10" s="49"/>
      <c r="F10" s="50"/>
      <c r="G10" s="50"/>
      <c r="H10" s="50"/>
      <c r="I10" s="46"/>
    </row>
    <row r="11" spans="1:9" ht="15" customHeight="1">
      <c r="A11" s="47" t="s">
        <v>33</v>
      </c>
      <c r="B11" s="48" t="s">
        <v>40</v>
      </c>
      <c r="C11" s="49"/>
      <c r="D11" s="93"/>
      <c r="E11" s="93"/>
      <c r="F11" s="93"/>
      <c r="G11" s="93"/>
      <c r="H11" s="93"/>
      <c r="I11" s="46"/>
    </row>
    <row r="12" spans="1:9" ht="15" customHeight="1">
      <c r="A12" s="47" t="s">
        <v>16</v>
      </c>
      <c r="B12" s="92" t="s">
        <v>49</v>
      </c>
      <c r="C12" s="93"/>
      <c r="D12" s="93"/>
      <c r="E12" s="93"/>
      <c r="F12" s="93"/>
      <c r="G12" s="93"/>
      <c r="H12" s="93"/>
      <c r="I12" s="46"/>
    </row>
    <row r="13" spans="1:9" ht="15" customHeight="1">
      <c r="A13" s="92" t="s">
        <v>12</v>
      </c>
      <c r="B13" s="51" t="s">
        <v>2</v>
      </c>
      <c r="C13" s="52"/>
      <c r="D13" s="53" t="s">
        <v>172</v>
      </c>
      <c r="E13" s="52"/>
      <c r="F13" s="53" t="s">
        <v>1</v>
      </c>
      <c r="G13" s="52"/>
      <c r="H13" s="54"/>
      <c r="I13" s="55" t="s">
        <v>24</v>
      </c>
    </row>
    <row r="14" spans="1:9" ht="15" customHeight="1">
      <c r="A14" s="92" t="s">
        <v>15</v>
      </c>
      <c r="B14" s="56">
        <v>0.9</v>
      </c>
      <c r="C14" s="57"/>
      <c r="D14" s="129">
        <f>0.9+(0.05/2)</f>
        <v>0.92500000000000004</v>
      </c>
      <c r="E14" s="57"/>
      <c r="F14" s="58">
        <v>1</v>
      </c>
      <c r="G14" s="57"/>
      <c r="H14" s="59" t="s">
        <v>18</v>
      </c>
      <c r="I14" s="60" t="s">
        <v>25</v>
      </c>
    </row>
    <row r="15" spans="1:9" ht="15" customHeight="1">
      <c r="A15" s="92" t="s">
        <v>14</v>
      </c>
      <c r="B15" s="61">
        <v>95</v>
      </c>
      <c r="C15" s="62"/>
      <c r="D15" s="130">
        <v>91.5</v>
      </c>
      <c r="E15" s="62"/>
      <c r="F15" s="63">
        <v>94.83</v>
      </c>
      <c r="G15" s="62"/>
      <c r="H15" s="59" t="s">
        <v>19</v>
      </c>
      <c r="I15" s="60" t="s">
        <v>26</v>
      </c>
    </row>
    <row r="16" spans="1:9" ht="15" customHeight="1">
      <c r="A16" s="92"/>
      <c r="B16" s="64" t="s">
        <v>5</v>
      </c>
      <c r="C16" s="65" t="s">
        <v>4</v>
      </c>
      <c r="D16" s="124" t="s">
        <v>5</v>
      </c>
      <c r="E16" s="65" t="s">
        <v>4</v>
      </c>
      <c r="F16" s="65" t="s">
        <v>5</v>
      </c>
      <c r="G16" s="65" t="s">
        <v>4</v>
      </c>
      <c r="H16" s="66" t="s">
        <v>4</v>
      </c>
      <c r="I16" s="67">
        <v>86</v>
      </c>
    </row>
    <row r="17" spans="1:9" ht="15" customHeight="1">
      <c r="A17" s="96" t="s">
        <v>61</v>
      </c>
      <c r="B17" s="86">
        <v>69.83</v>
      </c>
      <c r="C17" s="88">
        <f>B17/B$15*1000*B$14</f>
        <v>661.54736842105262</v>
      </c>
      <c r="D17" s="123">
        <v>43.66</v>
      </c>
      <c r="E17" s="88">
        <f>D17/D$15*1000*D$14</f>
        <v>441.37158469945354</v>
      </c>
      <c r="F17" s="87">
        <v>0</v>
      </c>
      <c r="G17" s="88">
        <f>F17/F$15*1000*F$14</f>
        <v>0</v>
      </c>
      <c r="H17" s="71">
        <f>LARGE((C17,E17,G17),1)</f>
        <v>661.54736842105262</v>
      </c>
      <c r="I17" s="68">
        <v>22</v>
      </c>
    </row>
    <row r="18" spans="1:9" ht="15" customHeight="1">
      <c r="A18" s="96" t="s">
        <v>50</v>
      </c>
      <c r="B18" s="86">
        <v>69.5</v>
      </c>
      <c r="C18" s="88">
        <f>B18/B$15*1000*B$14</f>
        <v>658.42105263157907</v>
      </c>
      <c r="D18" s="123">
        <v>0</v>
      </c>
      <c r="E18" s="88">
        <f>D18/D$15*1000*D$14</f>
        <v>0</v>
      </c>
      <c r="F18" s="87">
        <v>0</v>
      </c>
      <c r="G18" s="88">
        <f>F18/F$15*1000*F$14</f>
        <v>0</v>
      </c>
      <c r="H18" s="71">
        <f>LARGE((C18,E18,G18),1)</f>
        <v>658.42105263157907</v>
      </c>
      <c r="I18" s="68">
        <v>32</v>
      </c>
    </row>
    <row r="19" spans="1:9" ht="15" customHeight="1">
      <c r="A19" s="96" t="s">
        <v>54</v>
      </c>
      <c r="B19" s="86">
        <v>63.5</v>
      </c>
      <c r="C19" s="88">
        <f t="shared" ref="C19:G57" si="0">B19/B$15*1000*B$14</f>
        <v>601.57894736842104</v>
      </c>
      <c r="D19" s="123">
        <v>0</v>
      </c>
      <c r="E19" s="88">
        <f t="shared" si="0"/>
        <v>0</v>
      </c>
      <c r="F19" s="87">
        <v>0</v>
      </c>
      <c r="G19" s="88">
        <f t="shared" si="0"/>
        <v>0</v>
      </c>
      <c r="H19" s="71">
        <f>LARGE((C19,E19,G19),1)</f>
        <v>601.57894736842104</v>
      </c>
      <c r="I19" s="68">
        <v>39</v>
      </c>
    </row>
    <row r="20" spans="1:9" ht="15" customHeight="1">
      <c r="A20" s="96" t="s">
        <v>51</v>
      </c>
      <c r="B20" s="86">
        <v>58.83</v>
      </c>
      <c r="C20" s="88">
        <f t="shared" si="0"/>
        <v>557.33684210526326</v>
      </c>
      <c r="D20" s="123">
        <v>0</v>
      </c>
      <c r="E20" s="88">
        <f t="shared" si="0"/>
        <v>0</v>
      </c>
      <c r="F20" s="87">
        <v>0</v>
      </c>
      <c r="G20" s="88">
        <f>F20/F$15*1000*F$14</f>
        <v>0</v>
      </c>
      <c r="H20" s="71">
        <f>LARGE((C20,E20,G20),1)</f>
        <v>557.33684210526326</v>
      </c>
      <c r="I20" s="68">
        <v>44</v>
      </c>
    </row>
    <row r="21" spans="1:9" ht="15" customHeight="1">
      <c r="A21" s="96" t="s">
        <v>137</v>
      </c>
      <c r="B21" s="86">
        <v>74.66</v>
      </c>
      <c r="C21" s="88">
        <f t="shared" si="0"/>
        <v>707.30526315789473</v>
      </c>
      <c r="D21" s="123">
        <v>85</v>
      </c>
      <c r="E21" s="88">
        <f>D21/D$15*1000*D$14</f>
        <v>859.28961748633878</v>
      </c>
      <c r="F21" s="87">
        <v>61.5</v>
      </c>
      <c r="G21" s="88">
        <f t="shared" si="0"/>
        <v>648.52894653590647</v>
      </c>
      <c r="H21" s="71">
        <f>LARGE((C21,E21,G21),1)</f>
        <v>859.28961748633878</v>
      </c>
      <c r="I21" s="68">
        <v>14</v>
      </c>
    </row>
    <row r="22" spans="1:9" ht="15" customHeight="1">
      <c r="A22" s="74"/>
      <c r="B22" s="86">
        <v>0</v>
      </c>
      <c r="C22" s="88">
        <f>B22/B$15*1000*B$14</f>
        <v>0</v>
      </c>
      <c r="D22" s="87">
        <v>0</v>
      </c>
      <c r="E22" s="88">
        <f>D22/D$15*1000*D$14</f>
        <v>0</v>
      </c>
      <c r="F22" s="87">
        <v>0</v>
      </c>
      <c r="G22" s="88">
        <f>F22/F$15*1000*F$14</f>
        <v>0</v>
      </c>
      <c r="H22" s="71">
        <f>LARGE((C22,E22,G22),1)</f>
        <v>0</v>
      </c>
      <c r="I22" s="68"/>
    </row>
    <row r="23" spans="1:9" ht="15" customHeight="1">
      <c r="A23" s="73"/>
      <c r="B23" s="86">
        <v>0</v>
      </c>
      <c r="C23" s="88">
        <f>B23/B$15*1000*B$14</f>
        <v>0</v>
      </c>
      <c r="D23" s="87">
        <v>0</v>
      </c>
      <c r="E23" s="88">
        <f t="shared" si="0"/>
        <v>0</v>
      </c>
      <c r="F23" s="87">
        <v>0</v>
      </c>
      <c r="G23" s="88">
        <f t="shared" si="0"/>
        <v>0</v>
      </c>
      <c r="H23" s="71">
        <f>LARGE((C23,E23,G23),1)</f>
        <v>0</v>
      </c>
      <c r="I23" s="68"/>
    </row>
    <row r="24" spans="1:9" ht="15" customHeight="1">
      <c r="A24" s="84"/>
      <c r="B24" s="86">
        <v>0</v>
      </c>
      <c r="C24" s="88">
        <f t="shared" si="0"/>
        <v>0</v>
      </c>
      <c r="D24" s="87">
        <v>0</v>
      </c>
      <c r="E24" s="88">
        <f t="shared" si="0"/>
        <v>0</v>
      </c>
      <c r="F24" s="87">
        <v>0</v>
      </c>
      <c r="G24" s="88">
        <f>F24/F$15*1000*F$14</f>
        <v>0</v>
      </c>
      <c r="H24" s="71">
        <f>LARGE((C24,E24,G24),1)</f>
        <v>0</v>
      </c>
      <c r="I24" s="68"/>
    </row>
    <row r="25" spans="1:9" ht="15" customHeight="1">
      <c r="A25" s="74"/>
      <c r="B25" s="86">
        <v>0</v>
      </c>
      <c r="C25" s="88">
        <f t="shared" si="0"/>
        <v>0</v>
      </c>
      <c r="D25" s="87">
        <v>0</v>
      </c>
      <c r="E25" s="88">
        <f t="shared" si="0"/>
        <v>0</v>
      </c>
      <c r="F25" s="87">
        <v>0</v>
      </c>
      <c r="G25" s="88">
        <f t="shared" si="0"/>
        <v>0</v>
      </c>
      <c r="H25" s="71">
        <f>LARGE((C25,E25,G25),1)</f>
        <v>0</v>
      </c>
      <c r="I25" s="68"/>
    </row>
    <row r="26" spans="1:9" ht="15" customHeight="1">
      <c r="A26" s="74"/>
      <c r="B26" s="86">
        <v>0</v>
      </c>
      <c r="C26" s="88">
        <f t="shared" si="0"/>
        <v>0</v>
      </c>
      <c r="D26" s="87">
        <v>0</v>
      </c>
      <c r="E26" s="88">
        <f t="shared" si="0"/>
        <v>0</v>
      </c>
      <c r="F26" s="87">
        <v>0</v>
      </c>
      <c r="G26" s="88">
        <f t="shared" si="0"/>
        <v>0</v>
      </c>
      <c r="H26" s="71">
        <f>LARGE((C26,E26,G26),1)</f>
        <v>0</v>
      </c>
      <c r="I26" s="68"/>
    </row>
    <row r="27" spans="1:9" ht="15" customHeight="1">
      <c r="A27" s="74"/>
      <c r="B27" s="86">
        <v>0</v>
      </c>
      <c r="C27" s="88">
        <f t="shared" si="0"/>
        <v>0</v>
      </c>
      <c r="D27" s="87">
        <v>0</v>
      </c>
      <c r="E27" s="88">
        <f t="shared" si="0"/>
        <v>0</v>
      </c>
      <c r="F27" s="87">
        <v>0</v>
      </c>
      <c r="G27" s="88">
        <f t="shared" si="0"/>
        <v>0</v>
      </c>
      <c r="H27" s="71">
        <f>LARGE((C27,E27,G27),1)</f>
        <v>0</v>
      </c>
      <c r="I27" s="68"/>
    </row>
    <row r="28" spans="1:9" ht="15" customHeight="1">
      <c r="A28" s="74"/>
      <c r="B28" s="86">
        <v>0</v>
      </c>
      <c r="C28" s="88">
        <f t="shared" si="0"/>
        <v>0</v>
      </c>
      <c r="D28" s="87">
        <v>0</v>
      </c>
      <c r="E28" s="88">
        <f t="shared" si="0"/>
        <v>0</v>
      </c>
      <c r="F28" s="87">
        <v>0</v>
      </c>
      <c r="G28" s="88">
        <f t="shared" si="0"/>
        <v>0</v>
      </c>
      <c r="H28" s="71">
        <f>LARGE((C28,E28,G28),1)</f>
        <v>0</v>
      </c>
      <c r="I28" s="68"/>
    </row>
    <row r="29" spans="1:9" ht="15" customHeight="1">
      <c r="A29" s="84"/>
      <c r="B29" s="86">
        <v>0</v>
      </c>
      <c r="C29" s="88">
        <f t="shared" si="0"/>
        <v>0</v>
      </c>
      <c r="D29" s="87">
        <v>0</v>
      </c>
      <c r="E29" s="88">
        <f t="shared" si="0"/>
        <v>0</v>
      </c>
      <c r="F29" s="87">
        <v>0</v>
      </c>
      <c r="G29" s="88">
        <f t="shared" si="0"/>
        <v>0</v>
      </c>
      <c r="H29" s="71">
        <f>LARGE((C29,E29,G29),1)</f>
        <v>0</v>
      </c>
      <c r="I29" s="68"/>
    </row>
    <row r="30" spans="1:9" ht="15" customHeight="1">
      <c r="A30" s="76"/>
      <c r="B30" s="86">
        <v>0</v>
      </c>
      <c r="C30" s="88">
        <f t="shared" si="0"/>
        <v>0</v>
      </c>
      <c r="D30" s="87">
        <v>0</v>
      </c>
      <c r="E30" s="88">
        <f t="shared" si="0"/>
        <v>0</v>
      </c>
      <c r="F30" s="87">
        <v>0</v>
      </c>
      <c r="G30" s="88">
        <f t="shared" si="0"/>
        <v>0</v>
      </c>
      <c r="H30" s="71">
        <f>LARGE((C30,E30,G30),1)</f>
        <v>0</v>
      </c>
      <c r="I30" s="68"/>
    </row>
    <row r="31" spans="1:9" ht="15" customHeight="1">
      <c r="A31" s="76"/>
      <c r="B31" s="86">
        <v>0</v>
      </c>
      <c r="C31" s="88">
        <f t="shared" si="0"/>
        <v>0</v>
      </c>
      <c r="D31" s="87">
        <v>0</v>
      </c>
      <c r="E31" s="88">
        <f t="shared" si="0"/>
        <v>0</v>
      </c>
      <c r="F31" s="87">
        <v>0</v>
      </c>
      <c r="G31" s="88">
        <f t="shared" si="0"/>
        <v>0</v>
      </c>
      <c r="H31" s="71">
        <f>LARGE((C31,E31,G31),1)</f>
        <v>0</v>
      </c>
      <c r="I31" s="68"/>
    </row>
    <row r="32" spans="1:9" ht="15" customHeight="1">
      <c r="A32" s="76"/>
      <c r="B32" s="86">
        <v>0</v>
      </c>
      <c r="C32" s="88">
        <f t="shared" si="0"/>
        <v>0</v>
      </c>
      <c r="D32" s="87">
        <v>0</v>
      </c>
      <c r="E32" s="88">
        <f t="shared" si="0"/>
        <v>0</v>
      </c>
      <c r="F32" s="87">
        <v>0</v>
      </c>
      <c r="G32" s="88">
        <f t="shared" si="0"/>
        <v>0</v>
      </c>
      <c r="H32" s="71">
        <f>LARGE((C32,E32,G32),1)</f>
        <v>0</v>
      </c>
      <c r="I32" s="68"/>
    </row>
    <row r="33" spans="1:9" ht="15" customHeight="1">
      <c r="A33" s="77"/>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253" priority="8"/>
  </conditionalFormatting>
  <conditionalFormatting sqref="A50">
    <cfRule type="duplicateValues" dxfId="252" priority="9"/>
  </conditionalFormatting>
  <conditionalFormatting sqref="A51">
    <cfRule type="duplicateValues" dxfId="251" priority="6"/>
  </conditionalFormatting>
  <conditionalFormatting sqref="A51">
    <cfRule type="duplicateValues" dxfId="250" priority="7"/>
  </conditionalFormatting>
  <conditionalFormatting sqref="A34:A41 A21:A23 A27:A28 A53 A30:A32 A43:A49 A25">
    <cfRule type="duplicateValues" dxfId="249" priority="16"/>
  </conditionalFormatting>
  <conditionalFormatting sqref="A34:A41 A21:A23 A27:A28 A53 A30:A32 A43:A49 A25">
    <cfRule type="duplicateValues" dxfId="248" priority="17"/>
  </conditionalFormatting>
  <conditionalFormatting sqref="A57">
    <cfRule type="duplicateValues" dxfId="247" priority="14"/>
  </conditionalFormatting>
  <conditionalFormatting sqref="A57">
    <cfRule type="duplicateValues" dxfId="246" priority="15"/>
  </conditionalFormatting>
  <conditionalFormatting sqref="A33">
    <cfRule type="duplicateValues" dxfId="245" priority="12"/>
  </conditionalFormatting>
  <conditionalFormatting sqref="A33">
    <cfRule type="duplicateValues" dxfId="244" priority="13"/>
  </conditionalFormatting>
  <conditionalFormatting sqref="A26">
    <cfRule type="duplicateValues" dxfId="243" priority="10"/>
  </conditionalFormatting>
  <conditionalFormatting sqref="A26">
    <cfRule type="duplicateValues" dxfId="242" priority="11"/>
  </conditionalFormatting>
  <conditionalFormatting sqref="A29">
    <cfRule type="duplicateValues" dxfId="241" priority="5"/>
  </conditionalFormatting>
  <conditionalFormatting sqref="A42">
    <cfRule type="duplicateValues" dxfId="240" priority="4"/>
  </conditionalFormatting>
  <conditionalFormatting sqref="A52">
    <cfRule type="duplicateValues" dxfId="239" priority="3"/>
  </conditionalFormatting>
  <conditionalFormatting sqref="A17:A19">
    <cfRule type="duplicateValues" dxfId="238" priority="1"/>
  </conditionalFormatting>
  <conditionalFormatting sqref="A17:A19">
    <cfRule type="duplicateValues" dxfId="237" priority="2"/>
  </conditionalFormatting>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7"/>
  <sheetViews>
    <sheetView topLeftCell="A4" workbookViewId="0">
      <selection activeCell="A21" sqref="A21"/>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169</v>
      </c>
      <c r="C8" s="48"/>
      <c r="D8" s="48"/>
      <c r="E8" s="48"/>
      <c r="F8" s="92"/>
      <c r="G8" s="92"/>
      <c r="H8" s="92"/>
      <c r="I8" s="46"/>
    </row>
    <row r="9" spans="1:9" ht="15" customHeight="1">
      <c r="A9" s="47" t="s">
        <v>0</v>
      </c>
      <c r="B9" s="48" t="s">
        <v>170</v>
      </c>
      <c r="C9" s="48"/>
      <c r="D9" s="48"/>
      <c r="E9" s="48"/>
      <c r="F9" s="92"/>
      <c r="G9" s="92"/>
      <c r="H9" s="92"/>
      <c r="I9" s="46"/>
    </row>
    <row r="10" spans="1:9" ht="15" customHeight="1">
      <c r="A10" s="47" t="s">
        <v>13</v>
      </c>
      <c r="B10" s="159">
        <v>41691</v>
      </c>
      <c r="C10" s="159"/>
      <c r="D10" s="49"/>
      <c r="E10" s="49"/>
      <c r="F10" s="50"/>
      <c r="G10" s="50"/>
      <c r="H10" s="50"/>
      <c r="I10" s="46"/>
    </row>
    <row r="11" spans="1:9" ht="15" customHeight="1">
      <c r="A11" s="47" t="s">
        <v>33</v>
      </c>
      <c r="B11" s="48" t="s">
        <v>66</v>
      </c>
      <c r="C11" s="49"/>
      <c r="D11" s="93"/>
      <c r="E11" s="93"/>
      <c r="F11" s="93"/>
      <c r="G11" s="93"/>
      <c r="H11" s="93"/>
      <c r="I11" s="46"/>
    </row>
    <row r="12" spans="1:9" ht="15" customHeight="1">
      <c r="A12" s="47" t="s">
        <v>16</v>
      </c>
      <c r="B12" s="118" t="s">
        <v>49</v>
      </c>
      <c r="C12" s="119"/>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131">
        <v>0.9</v>
      </c>
      <c r="C14" s="57"/>
      <c r="D14" s="127">
        <v>0.95</v>
      </c>
      <c r="E14" s="57"/>
      <c r="F14" s="58">
        <v>1</v>
      </c>
      <c r="G14" s="57"/>
      <c r="H14" s="59" t="s">
        <v>18</v>
      </c>
      <c r="I14" s="60" t="s">
        <v>25</v>
      </c>
    </row>
    <row r="15" spans="1:9" ht="15" customHeight="1">
      <c r="A15" s="92" t="s">
        <v>14</v>
      </c>
      <c r="B15" s="132">
        <v>94.25</v>
      </c>
      <c r="C15" s="62"/>
      <c r="D15" s="120">
        <v>1</v>
      </c>
      <c r="E15" s="62"/>
      <c r="F15" s="63">
        <v>92</v>
      </c>
      <c r="G15" s="62"/>
      <c r="H15" s="59" t="s">
        <v>19</v>
      </c>
      <c r="I15" s="60" t="s">
        <v>26</v>
      </c>
    </row>
    <row r="16" spans="1:9" ht="15" customHeight="1">
      <c r="A16" s="92"/>
      <c r="B16" s="133" t="s">
        <v>5</v>
      </c>
      <c r="C16" s="65" t="s">
        <v>4</v>
      </c>
      <c r="D16" s="128" t="s">
        <v>5</v>
      </c>
      <c r="E16" s="65" t="s">
        <v>4</v>
      </c>
      <c r="F16" s="65" t="s">
        <v>5</v>
      </c>
      <c r="G16" s="65" t="s">
        <v>4</v>
      </c>
      <c r="H16" s="66" t="s">
        <v>4</v>
      </c>
      <c r="I16" s="67">
        <v>49</v>
      </c>
    </row>
    <row r="17" spans="1:9" ht="15" customHeight="1">
      <c r="A17" s="96" t="s">
        <v>137</v>
      </c>
      <c r="B17" s="125">
        <v>75.5</v>
      </c>
      <c r="C17" s="88">
        <f>B17/B$15*1000*B$14</f>
        <v>720.95490716180359</v>
      </c>
      <c r="D17" s="125">
        <v>0</v>
      </c>
      <c r="E17" s="126">
        <f>D17/D$15*1000*D$14</f>
        <v>0</v>
      </c>
      <c r="F17" s="87">
        <v>0</v>
      </c>
      <c r="G17" s="88">
        <f>F17/F$15*1000*F$14</f>
        <v>0</v>
      </c>
      <c r="H17" s="71">
        <f>LARGE((C17,E17,G17),1)</f>
        <v>720.95490716180359</v>
      </c>
      <c r="I17" s="68">
        <v>12</v>
      </c>
    </row>
    <row r="18" spans="1:9" ht="15" customHeight="1">
      <c r="A18" s="96" t="s">
        <v>51</v>
      </c>
      <c r="B18" s="125">
        <v>54.25</v>
      </c>
      <c r="C18" s="88">
        <f t="shared" ref="C18:C33" si="0">B18/B$15*1000*B$14</f>
        <v>518.0371352785146</v>
      </c>
      <c r="D18" s="125">
        <v>0</v>
      </c>
      <c r="E18" s="126">
        <f t="shared" ref="E18:E24" si="1">D18/D$15*1000*D$14</f>
        <v>0</v>
      </c>
      <c r="F18" s="87">
        <v>0</v>
      </c>
      <c r="G18" s="88">
        <f>F18/F$15*1000*F$14</f>
        <v>0</v>
      </c>
      <c r="H18" s="71">
        <f>LARGE((C18,E18,G18),1)</f>
        <v>518.0371352785146</v>
      </c>
      <c r="I18" s="68">
        <v>27</v>
      </c>
    </row>
    <row r="19" spans="1:9" ht="15" customHeight="1">
      <c r="A19" s="96" t="s">
        <v>54</v>
      </c>
      <c r="B19" s="125">
        <v>52</v>
      </c>
      <c r="C19" s="88">
        <f t="shared" si="0"/>
        <v>496.55172413793099</v>
      </c>
      <c r="D19" s="125">
        <v>0</v>
      </c>
      <c r="E19" s="126">
        <f t="shared" si="1"/>
        <v>0</v>
      </c>
      <c r="F19" s="87">
        <v>0</v>
      </c>
      <c r="G19" s="88">
        <f t="shared" ref="C19:G57" si="2">F19/F$15*1000*F$14</f>
        <v>0</v>
      </c>
      <c r="H19" s="71">
        <f>LARGE((C19,E19,G19),1)</f>
        <v>496.55172413793099</v>
      </c>
      <c r="I19" s="68">
        <v>28</v>
      </c>
    </row>
    <row r="20" spans="1:9" ht="15" customHeight="1">
      <c r="A20" s="96" t="s">
        <v>50</v>
      </c>
      <c r="B20" s="125">
        <v>51</v>
      </c>
      <c r="C20" s="88">
        <f t="shared" si="0"/>
        <v>487.00265251989396</v>
      </c>
      <c r="D20" s="125">
        <v>0</v>
      </c>
      <c r="E20" s="126">
        <f>D20/D$15*1000*D$14</f>
        <v>0</v>
      </c>
      <c r="F20" s="87">
        <v>0</v>
      </c>
      <c r="G20" s="88">
        <f>F20/F$15*1000*F$14</f>
        <v>0</v>
      </c>
      <c r="H20" s="71">
        <f>LARGE((C20,E20,G20),1)</f>
        <v>487.00265251989396</v>
      </c>
      <c r="I20" s="68">
        <v>29</v>
      </c>
    </row>
    <row r="21" spans="1:9" ht="15" customHeight="1">
      <c r="A21" s="96" t="s">
        <v>61</v>
      </c>
      <c r="B21" s="125">
        <v>0</v>
      </c>
      <c r="C21" s="88">
        <f t="shared" si="0"/>
        <v>0</v>
      </c>
      <c r="D21" s="123">
        <v>0</v>
      </c>
      <c r="E21" s="126">
        <f t="shared" si="1"/>
        <v>0</v>
      </c>
      <c r="F21" s="87">
        <v>0</v>
      </c>
      <c r="G21" s="88">
        <f t="shared" si="2"/>
        <v>0</v>
      </c>
      <c r="H21" s="71">
        <f>LARGE((C21,E21,G21),1)</f>
        <v>0</v>
      </c>
      <c r="I21" s="68" t="s">
        <v>171</v>
      </c>
    </row>
    <row r="22" spans="1:9" ht="15" customHeight="1">
      <c r="A22" s="74"/>
      <c r="B22" s="125">
        <v>0</v>
      </c>
      <c r="C22" s="88">
        <f t="shared" si="0"/>
        <v>0</v>
      </c>
      <c r="D22" s="123">
        <v>0</v>
      </c>
      <c r="E22" s="126">
        <f t="shared" si="1"/>
        <v>0</v>
      </c>
      <c r="F22" s="87">
        <v>0</v>
      </c>
      <c r="G22" s="88">
        <f>F22/F$15*1000*F$14</f>
        <v>0</v>
      </c>
      <c r="H22" s="71">
        <f>LARGE((C22,E22,G22),1)</f>
        <v>0</v>
      </c>
      <c r="I22" s="68"/>
    </row>
    <row r="23" spans="1:9" ht="15" customHeight="1">
      <c r="A23" s="73"/>
      <c r="B23" s="86">
        <v>0</v>
      </c>
      <c r="C23" s="88">
        <f t="shared" si="0"/>
        <v>0</v>
      </c>
      <c r="D23" s="123">
        <v>0</v>
      </c>
      <c r="E23" s="126">
        <f t="shared" si="1"/>
        <v>0</v>
      </c>
      <c r="F23" s="87">
        <v>0</v>
      </c>
      <c r="G23" s="88">
        <f t="shared" si="2"/>
        <v>0</v>
      </c>
      <c r="H23" s="71">
        <f>LARGE((C23,E23,G23),1)</f>
        <v>0</v>
      </c>
      <c r="I23" s="68"/>
    </row>
    <row r="24" spans="1:9" ht="15" customHeight="1">
      <c r="A24" s="84"/>
      <c r="B24" s="86">
        <v>0</v>
      </c>
      <c r="C24" s="88">
        <f t="shared" si="0"/>
        <v>0</v>
      </c>
      <c r="D24" s="87">
        <v>0</v>
      </c>
      <c r="E24" s="88">
        <f t="shared" si="1"/>
        <v>0</v>
      </c>
      <c r="F24" s="87">
        <v>0</v>
      </c>
      <c r="G24" s="88">
        <f>F24/F$15*1000*F$14</f>
        <v>0</v>
      </c>
      <c r="H24" s="71">
        <f>LARGE((C24,E24,G24),1)</f>
        <v>0</v>
      </c>
      <c r="I24" s="68"/>
    </row>
    <row r="25" spans="1:9" ht="15" customHeight="1">
      <c r="A25" s="74"/>
      <c r="B25" s="86">
        <v>0</v>
      </c>
      <c r="C25" s="88">
        <f t="shared" si="0"/>
        <v>0</v>
      </c>
      <c r="D25" s="87">
        <v>0</v>
      </c>
      <c r="E25" s="88">
        <f t="shared" si="2"/>
        <v>0</v>
      </c>
      <c r="F25" s="87">
        <v>0</v>
      </c>
      <c r="G25" s="88">
        <f t="shared" si="2"/>
        <v>0</v>
      </c>
      <c r="H25" s="71">
        <f>LARGE((C25,E25,G25),1)</f>
        <v>0</v>
      </c>
      <c r="I25" s="68"/>
    </row>
    <row r="26" spans="1:9" ht="15" customHeight="1">
      <c r="A26" s="74"/>
      <c r="B26" s="86">
        <v>0</v>
      </c>
      <c r="C26" s="88">
        <f t="shared" si="0"/>
        <v>0</v>
      </c>
      <c r="D26" s="87">
        <v>0</v>
      </c>
      <c r="E26" s="88">
        <f t="shared" si="2"/>
        <v>0</v>
      </c>
      <c r="F26" s="87">
        <v>0</v>
      </c>
      <c r="G26" s="88">
        <f t="shared" si="2"/>
        <v>0</v>
      </c>
      <c r="H26" s="71">
        <f>LARGE((C26,E26,G26),1)</f>
        <v>0</v>
      </c>
      <c r="I26" s="68"/>
    </row>
    <row r="27" spans="1:9" ht="15" customHeight="1">
      <c r="A27" s="74"/>
      <c r="B27" s="86">
        <v>0</v>
      </c>
      <c r="C27" s="88">
        <f t="shared" si="0"/>
        <v>0</v>
      </c>
      <c r="D27" s="87">
        <v>0</v>
      </c>
      <c r="E27" s="88">
        <f t="shared" si="2"/>
        <v>0</v>
      </c>
      <c r="F27" s="87">
        <v>0</v>
      </c>
      <c r="G27" s="88">
        <f t="shared" si="2"/>
        <v>0</v>
      </c>
      <c r="H27" s="71">
        <f>LARGE((C27,E27,G27),1)</f>
        <v>0</v>
      </c>
      <c r="I27" s="68"/>
    </row>
    <row r="28" spans="1:9" ht="15" customHeight="1">
      <c r="A28" s="74"/>
      <c r="B28" s="86">
        <v>0</v>
      </c>
      <c r="C28" s="88">
        <f t="shared" si="0"/>
        <v>0</v>
      </c>
      <c r="D28" s="87">
        <v>0</v>
      </c>
      <c r="E28" s="88">
        <f t="shared" si="2"/>
        <v>0</v>
      </c>
      <c r="F28" s="87">
        <v>0</v>
      </c>
      <c r="G28" s="88">
        <f t="shared" si="2"/>
        <v>0</v>
      </c>
      <c r="H28" s="71">
        <f>LARGE((C28,E28,G28),1)</f>
        <v>0</v>
      </c>
      <c r="I28" s="68"/>
    </row>
    <row r="29" spans="1:9" ht="15" customHeight="1">
      <c r="A29" s="84"/>
      <c r="B29" s="86">
        <v>0</v>
      </c>
      <c r="C29" s="88">
        <f t="shared" si="0"/>
        <v>0</v>
      </c>
      <c r="D29" s="87">
        <v>0</v>
      </c>
      <c r="E29" s="88">
        <f t="shared" si="2"/>
        <v>0</v>
      </c>
      <c r="F29" s="87">
        <v>0</v>
      </c>
      <c r="G29" s="88">
        <f t="shared" si="2"/>
        <v>0</v>
      </c>
      <c r="H29" s="71">
        <f>LARGE((C29,E29,G29),1)</f>
        <v>0</v>
      </c>
      <c r="I29" s="68"/>
    </row>
    <row r="30" spans="1:9" ht="15" customHeight="1">
      <c r="A30" s="76"/>
      <c r="B30" s="86">
        <v>0</v>
      </c>
      <c r="C30" s="88">
        <f t="shared" si="0"/>
        <v>0</v>
      </c>
      <c r="D30" s="87">
        <v>0</v>
      </c>
      <c r="E30" s="88">
        <f t="shared" si="2"/>
        <v>0</v>
      </c>
      <c r="F30" s="87">
        <v>0</v>
      </c>
      <c r="G30" s="88">
        <f t="shared" si="2"/>
        <v>0</v>
      </c>
      <c r="H30" s="71">
        <f>LARGE((C30,E30,G30),1)</f>
        <v>0</v>
      </c>
      <c r="I30" s="68"/>
    </row>
    <row r="31" spans="1:9" ht="15" customHeight="1">
      <c r="A31" s="76"/>
      <c r="B31" s="86">
        <v>0</v>
      </c>
      <c r="C31" s="88">
        <f t="shared" si="0"/>
        <v>0</v>
      </c>
      <c r="D31" s="87">
        <v>0</v>
      </c>
      <c r="E31" s="88">
        <f t="shared" si="2"/>
        <v>0</v>
      </c>
      <c r="F31" s="87">
        <v>0</v>
      </c>
      <c r="G31" s="88">
        <f t="shared" si="2"/>
        <v>0</v>
      </c>
      <c r="H31" s="71">
        <f>LARGE((C31,E31,G31),1)</f>
        <v>0</v>
      </c>
      <c r="I31" s="68"/>
    </row>
    <row r="32" spans="1:9" ht="15" customHeight="1">
      <c r="A32" s="76"/>
      <c r="B32" s="86">
        <v>0</v>
      </c>
      <c r="C32" s="88">
        <f t="shared" si="0"/>
        <v>0</v>
      </c>
      <c r="D32" s="87">
        <v>0</v>
      </c>
      <c r="E32" s="88">
        <f t="shared" si="2"/>
        <v>0</v>
      </c>
      <c r="F32" s="87">
        <v>0</v>
      </c>
      <c r="G32" s="88">
        <f t="shared" si="2"/>
        <v>0</v>
      </c>
      <c r="H32" s="71">
        <f>LARGE((C32,E32,G32),1)</f>
        <v>0</v>
      </c>
      <c r="I32" s="68"/>
    </row>
    <row r="33" spans="1:9" ht="15" customHeight="1">
      <c r="A33" s="77"/>
      <c r="B33" s="86">
        <v>0</v>
      </c>
      <c r="C33" s="88">
        <f t="shared" si="0"/>
        <v>0</v>
      </c>
      <c r="D33" s="87">
        <v>0</v>
      </c>
      <c r="E33" s="88">
        <f t="shared" si="2"/>
        <v>0</v>
      </c>
      <c r="F33" s="87">
        <v>0</v>
      </c>
      <c r="G33" s="88">
        <f t="shared" si="2"/>
        <v>0</v>
      </c>
      <c r="H33" s="71">
        <f>LARGE((C33,E33,G33),1)</f>
        <v>0</v>
      </c>
      <c r="I33" s="68"/>
    </row>
    <row r="34" spans="1:9" ht="15" customHeight="1">
      <c r="A34" s="75"/>
      <c r="B34" s="86">
        <v>0</v>
      </c>
      <c r="C34" s="88">
        <f t="shared" si="2"/>
        <v>0</v>
      </c>
      <c r="D34" s="87">
        <v>0</v>
      </c>
      <c r="E34" s="88">
        <f t="shared" si="2"/>
        <v>0</v>
      </c>
      <c r="F34" s="87">
        <v>0</v>
      </c>
      <c r="G34" s="88">
        <f t="shared" si="2"/>
        <v>0</v>
      </c>
      <c r="H34" s="71">
        <f>LARGE((C34,E34,G34),1)</f>
        <v>0</v>
      </c>
      <c r="I34" s="68"/>
    </row>
    <row r="35" spans="1:9" ht="15" customHeight="1">
      <c r="A35" s="75"/>
      <c r="B35" s="86">
        <v>0</v>
      </c>
      <c r="C35" s="88">
        <f t="shared" si="2"/>
        <v>0</v>
      </c>
      <c r="D35" s="87">
        <v>0</v>
      </c>
      <c r="E35" s="88">
        <f t="shared" si="2"/>
        <v>0</v>
      </c>
      <c r="F35" s="87">
        <v>0</v>
      </c>
      <c r="G35" s="88">
        <f t="shared" si="2"/>
        <v>0</v>
      </c>
      <c r="H35" s="71">
        <f>LARGE((C35,E35,G35),1)</f>
        <v>0</v>
      </c>
      <c r="I35" s="68"/>
    </row>
    <row r="36" spans="1:9" ht="15" customHeight="1">
      <c r="A36" s="75"/>
      <c r="B36" s="86">
        <v>0</v>
      </c>
      <c r="C36" s="88">
        <f t="shared" si="2"/>
        <v>0</v>
      </c>
      <c r="D36" s="87">
        <v>0</v>
      </c>
      <c r="E36" s="88">
        <f t="shared" si="2"/>
        <v>0</v>
      </c>
      <c r="F36" s="87">
        <v>0</v>
      </c>
      <c r="G36" s="88">
        <f t="shared" si="2"/>
        <v>0</v>
      </c>
      <c r="H36" s="71">
        <f>LARGE((C36,E36,G36),1)</f>
        <v>0</v>
      </c>
      <c r="I36" s="68"/>
    </row>
    <row r="37" spans="1:9" ht="15" customHeight="1">
      <c r="A37" s="75"/>
      <c r="B37" s="86">
        <v>0</v>
      </c>
      <c r="C37" s="88">
        <f t="shared" si="2"/>
        <v>0</v>
      </c>
      <c r="D37" s="87">
        <v>0</v>
      </c>
      <c r="E37" s="88">
        <f t="shared" si="2"/>
        <v>0</v>
      </c>
      <c r="F37" s="87">
        <v>0</v>
      </c>
      <c r="G37" s="88">
        <f t="shared" si="2"/>
        <v>0</v>
      </c>
      <c r="H37" s="71">
        <f>LARGE((C37,E37,G37),1)</f>
        <v>0</v>
      </c>
      <c r="I37" s="68"/>
    </row>
    <row r="38" spans="1:9" ht="15" customHeight="1">
      <c r="A38" s="76"/>
      <c r="B38" s="86">
        <v>0</v>
      </c>
      <c r="C38" s="88">
        <f t="shared" si="2"/>
        <v>0</v>
      </c>
      <c r="D38" s="87">
        <v>0</v>
      </c>
      <c r="E38" s="88">
        <f t="shared" si="2"/>
        <v>0</v>
      </c>
      <c r="F38" s="87">
        <v>0</v>
      </c>
      <c r="G38" s="88">
        <f t="shared" si="2"/>
        <v>0</v>
      </c>
      <c r="H38" s="71">
        <f>LARGE((C38,E38,G38),1)</f>
        <v>0</v>
      </c>
      <c r="I38" s="68"/>
    </row>
    <row r="39" spans="1:9" ht="15" customHeight="1">
      <c r="A39" s="76"/>
      <c r="B39" s="86">
        <v>0</v>
      </c>
      <c r="C39" s="88">
        <f t="shared" si="2"/>
        <v>0</v>
      </c>
      <c r="D39" s="87">
        <v>0</v>
      </c>
      <c r="E39" s="88">
        <f t="shared" si="2"/>
        <v>0</v>
      </c>
      <c r="F39" s="87">
        <v>0</v>
      </c>
      <c r="G39" s="88">
        <f t="shared" si="2"/>
        <v>0</v>
      </c>
      <c r="H39" s="71">
        <f>LARGE((C39,E39,G39),1)</f>
        <v>0</v>
      </c>
      <c r="I39" s="68"/>
    </row>
    <row r="40" spans="1:9" ht="15" customHeight="1">
      <c r="A40" s="75"/>
      <c r="B40" s="86">
        <v>0</v>
      </c>
      <c r="C40" s="88">
        <f t="shared" si="2"/>
        <v>0</v>
      </c>
      <c r="D40" s="87">
        <v>0</v>
      </c>
      <c r="E40" s="88">
        <f t="shared" si="2"/>
        <v>0</v>
      </c>
      <c r="F40" s="87">
        <v>0</v>
      </c>
      <c r="G40" s="88">
        <f t="shared" si="2"/>
        <v>0</v>
      </c>
      <c r="H40" s="71">
        <f>LARGE((C40,E40,G40),1)</f>
        <v>0</v>
      </c>
      <c r="I40" s="68"/>
    </row>
    <row r="41" spans="1:9" ht="15" customHeight="1">
      <c r="A41" s="75"/>
      <c r="B41" s="87">
        <v>0</v>
      </c>
      <c r="C41" s="88">
        <f t="shared" si="2"/>
        <v>0</v>
      </c>
      <c r="D41" s="87">
        <v>0</v>
      </c>
      <c r="E41" s="88">
        <f t="shared" si="2"/>
        <v>0</v>
      </c>
      <c r="F41" s="87">
        <v>0</v>
      </c>
      <c r="G41" s="88">
        <f t="shared" si="2"/>
        <v>0</v>
      </c>
      <c r="H41" s="71">
        <f>LARGE((C41,E41,G41),1)</f>
        <v>0</v>
      </c>
      <c r="I41" s="68"/>
    </row>
    <row r="42" spans="1:9" ht="15" customHeight="1">
      <c r="A42" s="84"/>
      <c r="B42" s="87">
        <v>0</v>
      </c>
      <c r="C42" s="88">
        <f t="shared" si="2"/>
        <v>0</v>
      </c>
      <c r="D42" s="87">
        <v>0</v>
      </c>
      <c r="E42" s="88">
        <f t="shared" si="2"/>
        <v>0</v>
      </c>
      <c r="F42" s="87">
        <v>0</v>
      </c>
      <c r="G42" s="88">
        <f t="shared" si="2"/>
        <v>0</v>
      </c>
      <c r="H42" s="71">
        <f>LARGE((C42,E42,G42),1)</f>
        <v>0</v>
      </c>
      <c r="I42" s="68"/>
    </row>
    <row r="43" spans="1:9" ht="15" customHeight="1">
      <c r="A43" s="75"/>
      <c r="B43" s="87">
        <v>0</v>
      </c>
      <c r="C43" s="88">
        <f t="shared" si="2"/>
        <v>0</v>
      </c>
      <c r="D43" s="87">
        <v>0</v>
      </c>
      <c r="E43" s="88">
        <f t="shared" si="2"/>
        <v>0</v>
      </c>
      <c r="F43" s="87">
        <v>0</v>
      </c>
      <c r="G43" s="88">
        <f t="shared" si="2"/>
        <v>0</v>
      </c>
      <c r="H43" s="71">
        <f>LARGE((C43,E43,G43),1)</f>
        <v>0</v>
      </c>
      <c r="I43" s="68"/>
    </row>
    <row r="44" spans="1:9" ht="15" customHeight="1">
      <c r="A44" s="75"/>
      <c r="B44" s="87">
        <v>0</v>
      </c>
      <c r="C44" s="88">
        <f t="shared" si="2"/>
        <v>0</v>
      </c>
      <c r="D44" s="87">
        <v>0</v>
      </c>
      <c r="E44" s="88">
        <f t="shared" si="2"/>
        <v>0</v>
      </c>
      <c r="F44" s="87">
        <v>0</v>
      </c>
      <c r="G44" s="88">
        <f t="shared" si="2"/>
        <v>0</v>
      </c>
      <c r="H44" s="71">
        <f>LARGE((C44,E44,G44),1)</f>
        <v>0</v>
      </c>
      <c r="I44" s="68"/>
    </row>
    <row r="45" spans="1:9" ht="15" customHeight="1">
      <c r="A45" s="76"/>
      <c r="B45" s="87">
        <v>0</v>
      </c>
      <c r="C45" s="88">
        <f t="shared" si="2"/>
        <v>0</v>
      </c>
      <c r="D45" s="87">
        <v>0</v>
      </c>
      <c r="E45" s="88">
        <f t="shared" si="2"/>
        <v>0</v>
      </c>
      <c r="F45" s="87">
        <v>0</v>
      </c>
      <c r="G45" s="88">
        <f t="shared" si="2"/>
        <v>0</v>
      </c>
      <c r="H45" s="71">
        <f>LARGE((C45,E45,G45),1)</f>
        <v>0</v>
      </c>
      <c r="I45" s="68"/>
    </row>
    <row r="46" spans="1:9" ht="15" customHeight="1">
      <c r="A46" s="76"/>
      <c r="B46" s="87">
        <v>0</v>
      </c>
      <c r="C46" s="88">
        <f t="shared" si="2"/>
        <v>0</v>
      </c>
      <c r="D46" s="87">
        <v>0</v>
      </c>
      <c r="E46" s="88">
        <f t="shared" si="2"/>
        <v>0</v>
      </c>
      <c r="F46" s="87">
        <v>0</v>
      </c>
      <c r="G46" s="88">
        <f t="shared" si="2"/>
        <v>0</v>
      </c>
      <c r="H46" s="71">
        <f>LARGE((C46,E46,G46),1)</f>
        <v>0</v>
      </c>
      <c r="I46" s="68"/>
    </row>
    <row r="47" spans="1:9" ht="15" customHeight="1">
      <c r="A47" s="75"/>
      <c r="B47" s="87">
        <v>0</v>
      </c>
      <c r="C47" s="88">
        <f t="shared" si="2"/>
        <v>0</v>
      </c>
      <c r="D47" s="87">
        <v>0</v>
      </c>
      <c r="E47" s="88">
        <f t="shared" si="2"/>
        <v>0</v>
      </c>
      <c r="F47" s="87">
        <v>0</v>
      </c>
      <c r="G47" s="88">
        <f t="shared" si="2"/>
        <v>0</v>
      </c>
      <c r="H47" s="71">
        <f>LARGE((C47,E47,G47),1)</f>
        <v>0</v>
      </c>
      <c r="I47" s="68"/>
    </row>
    <row r="48" spans="1:9" ht="15" customHeight="1">
      <c r="A48" s="75"/>
      <c r="B48" s="87">
        <v>0</v>
      </c>
      <c r="C48" s="88">
        <f t="shared" si="2"/>
        <v>0</v>
      </c>
      <c r="D48" s="87">
        <v>0</v>
      </c>
      <c r="E48" s="88">
        <f t="shared" si="2"/>
        <v>0</v>
      </c>
      <c r="F48" s="87">
        <v>0</v>
      </c>
      <c r="G48" s="88">
        <f t="shared" si="2"/>
        <v>0</v>
      </c>
      <c r="H48" s="71">
        <f>LARGE((C48,E48,G48),1)</f>
        <v>0</v>
      </c>
      <c r="I48" s="68"/>
    </row>
    <row r="49" spans="1:9" ht="15" customHeight="1">
      <c r="A49" s="75"/>
      <c r="B49" s="87">
        <v>0</v>
      </c>
      <c r="C49" s="88">
        <f t="shared" si="2"/>
        <v>0</v>
      </c>
      <c r="D49" s="87">
        <v>0</v>
      </c>
      <c r="E49" s="88">
        <f t="shared" si="2"/>
        <v>0</v>
      </c>
      <c r="F49" s="87">
        <v>0</v>
      </c>
      <c r="G49" s="88">
        <f t="shared" si="2"/>
        <v>0</v>
      </c>
      <c r="H49" s="71">
        <f>LARGE((C49,E49,G49),1)</f>
        <v>0</v>
      </c>
      <c r="I49" s="68"/>
    </row>
    <row r="50" spans="1:9" ht="15" customHeight="1">
      <c r="A50" s="76"/>
      <c r="B50" s="87">
        <v>0</v>
      </c>
      <c r="C50" s="88">
        <f t="shared" si="2"/>
        <v>0</v>
      </c>
      <c r="D50" s="87">
        <v>0</v>
      </c>
      <c r="E50" s="88">
        <f t="shared" si="2"/>
        <v>0</v>
      </c>
      <c r="F50" s="87">
        <v>0</v>
      </c>
      <c r="G50" s="88">
        <f t="shared" si="2"/>
        <v>0</v>
      </c>
      <c r="H50" s="71">
        <f>LARGE((C50,E50,G50),1)</f>
        <v>0</v>
      </c>
      <c r="I50" s="68"/>
    </row>
    <row r="51" spans="1:9" ht="15" customHeight="1">
      <c r="A51" s="70"/>
      <c r="B51" s="87">
        <v>0</v>
      </c>
      <c r="C51" s="88">
        <f t="shared" si="2"/>
        <v>0</v>
      </c>
      <c r="D51" s="87">
        <v>0</v>
      </c>
      <c r="E51" s="88">
        <f t="shared" si="2"/>
        <v>0</v>
      </c>
      <c r="F51" s="87">
        <v>0</v>
      </c>
      <c r="G51" s="88">
        <f t="shared" si="2"/>
        <v>0</v>
      </c>
      <c r="H51" s="71">
        <f>LARGE((C51,E51,G51),1)</f>
        <v>0</v>
      </c>
      <c r="I51" s="68"/>
    </row>
    <row r="52" spans="1:9" ht="15" customHeight="1">
      <c r="A52" s="82"/>
      <c r="B52" s="87">
        <v>0</v>
      </c>
      <c r="C52" s="88">
        <f t="shared" si="2"/>
        <v>0</v>
      </c>
      <c r="D52" s="87">
        <v>0</v>
      </c>
      <c r="E52" s="88">
        <f t="shared" si="2"/>
        <v>0</v>
      </c>
      <c r="F52" s="87">
        <v>0</v>
      </c>
      <c r="G52" s="88">
        <f t="shared" si="2"/>
        <v>0</v>
      </c>
      <c r="H52" s="71">
        <f>LARGE((C52,E52,G52),1)</f>
        <v>0</v>
      </c>
      <c r="I52" s="68"/>
    </row>
    <row r="53" spans="1:9" ht="15" customHeight="1">
      <c r="A53" s="78"/>
      <c r="B53" s="87">
        <v>0</v>
      </c>
      <c r="C53" s="88">
        <f t="shared" si="2"/>
        <v>0</v>
      </c>
      <c r="D53" s="87">
        <v>0</v>
      </c>
      <c r="E53" s="88">
        <f t="shared" si="2"/>
        <v>0</v>
      </c>
      <c r="F53" s="87">
        <v>0</v>
      </c>
      <c r="G53" s="88">
        <f t="shared" si="2"/>
        <v>0</v>
      </c>
      <c r="H53" s="71">
        <f>LARGE((C53,E53,G53),1)</f>
        <v>0</v>
      </c>
      <c r="I53" s="68"/>
    </row>
    <row r="54" spans="1:9" ht="15" customHeight="1">
      <c r="A54" s="75"/>
      <c r="B54" s="87">
        <v>0</v>
      </c>
      <c r="C54" s="88">
        <f t="shared" si="2"/>
        <v>0</v>
      </c>
      <c r="D54" s="87">
        <v>0</v>
      </c>
      <c r="E54" s="88">
        <f t="shared" si="2"/>
        <v>0</v>
      </c>
      <c r="F54" s="87">
        <v>0</v>
      </c>
      <c r="G54" s="88">
        <f t="shared" si="2"/>
        <v>0</v>
      </c>
      <c r="H54" s="71">
        <f>LARGE((C54,E54,G54),1)</f>
        <v>0</v>
      </c>
      <c r="I54" s="68"/>
    </row>
    <row r="55" spans="1:9" ht="15" customHeight="1">
      <c r="A55" s="76"/>
      <c r="B55" s="87">
        <v>0</v>
      </c>
      <c r="C55" s="88">
        <f t="shared" si="2"/>
        <v>0</v>
      </c>
      <c r="D55" s="87">
        <v>0</v>
      </c>
      <c r="E55" s="88">
        <f t="shared" si="2"/>
        <v>0</v>
      </c>
      <c r="F55" s="87">
        <v>0</v>
      </c>
      <c r="G55" s="88">
        <f t="shared" si="2"/>
        <v>0</v>
      </c>
      <c r="H55" s="71">
        <f>LARGE((C55,E55,G55),1)</f>
        <v>0</v>
      </c>
      <c r="I55" s="68"/>
    </row>
    <row r="56" spans="1:9" ht="15" customHeight="1">
      <c r="A56" s="76"/>
      <c r="B56" s="87">
        <v>0</v>
      </c>
      <c r="C56" s="88">
        <f t="shared" si="2"/>
        <v>0</v>
      </c>
      <c r="D56" s="87">
        <v>0</v>
      </c>
      <c r="E56" s="88">
        <f t="shared" si="2"/>
        <v>0</v>
      </c>
      <c r="F56" s="87">
        <v>0</v>
      </c>
      <c r="G56" s="88">
        <f t="shared" si="2"/>
        <v>0</v>
      </c>
      <c r="H56" s="71">
        <f>LARGE((C56,E56,G56),1)</f>
        <v>0</v>
      </c>
      <c r="I56" s="68"/>
    </row>
    <row r="57" spans="1:9" ht="15" customHeight="1">
      <c r="A57" s="79"/>
      <c r="B57" s="87">
        <v>0</v>
      </c>
      <c r="C57" s="88">
        <f t="shared" si="2"/>
        <v>0</v>
      </c>
      <c r="D57" s="87">
        <v>0</v>
      </c>
      <c r="E57" s="88">
        <f t="shared" si="2"/>
        <v>0</v>
      </c>
      <c r="F57" s="87">
        <v>0</v>
      </c>
      <c r="G57" s="88">
        <f t="shared" si="2"/>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236" priority="16"/>
  </conditionalFormatting>
  <conditionalFormatting sqref="A50">
    <cfRule type="duplicateValues" dxfId="235" priority="17"/>
  </conditionalFormatting>
  <conditionalFormatting sqref="A51">
    <cfRule type="duplicateValues" dxfId="234" priority="14"/>
  </conditionalFormatting>
  <conditionalFormatting sqref="A51">
    <cfRule type="duplicateValues" dxfId="233" priority="15"/>
  </conditionalFormatting>
  <conditionalFormatting sqref="A34:A41 A22:A23 A27:A28 A53 A30:A32 A43:A49 A25">
    <cfRule type="duplicateValues" dxfId="232" priority="24"/>
  </conditionalFormatting>
  <conditionalFormatting sqref="A34:A41 A22:A23 A27:A28 A53 A30:A32 A43:A49 A25">
    <cfRule type="duplicateValues" dxfId="231" priority="25"/>
  </conditionalFormatting>
  <conditionalFormatting sqref="A57">
    <cfRule type="duplicateValues" dxfId="230" priority="22"/>
  </conditionalFormatting>
  <conditionalFormatting sqref="A57">
    <cfRule type="duplicateValues" dxfId="229" priority="23"/>
  </conditionalFormatting>
  <conditionalFormatting sqref="A33">
    <cfRule type="duplicateValues" dxfId="228" priority="20"/>
  </conditionalFormatting>
  <conditionalFormatting sqref="A33">
    <cfRule type="duplicateValues" dxfId="227" priority="21"/>
  </conditionalFormatting>
  <conditionalFormatting sqref="A26">
    <cfRule type="duplicateValues" dxfId="226" priority="18"/>
  </conditionalFormatting>
  <conditionalFormatting sqref="A26">
    <cfRule type="duplicateValues" dxfId="225" priority="19"/>
  </conditionalFormatting>
  <conditionalFormatting sqref="A29">
    <cfRule type="duplicateValues" dxfId="224" priority="13"/>
  </conditionalFormatting>
  <conditionalFormatting sqref="A42">
    <cfRule type="duplicateValues" dxfId="223" priority="12"/>
  </conditionalFormatting>
  <conditionalFormatting sqref="A52">
    <cfRule type="duplicateValues" dxfId="222" priority="11"/>
  </conditionalFormatting>
  <conditionalFormatting sqref="A19">
    <cfRule type="duplicateValues" dxfId="221" priority="5"/>
  </conditionalFormatting>
  <conditionalFormatting sqref="A19">
    <cfRule type="duplicateValues" dxfId="220" priority="6"/>
  </conditionalFormatting>
  <conditionalFormatting sqref="A17">
    <cfRule type="duplicateValues" dxfId="219" priority="7"/>
  </conditionalFormatting>
  <conditionalFormatting sqref="A17">
    <cfRule type="duplicateValues" dxfId="218" priority="8"/>
  </conditionalFormatting>
  <conditionalFormatting sqref="A20">
    <cfRule type="duplicateValues" dxfId="217" priority="3"/>
  </conditionalFormatting>
  <conditionalFormatting sqref="A20">
    <cfRule type="duplicateValues" dxfId="216" priority="4"/>
  </conditionalFormatting>
  <conditionalFormatting sqref="A21">
    <cfRule type="duplicateValues" dxfId="215" priority="1"/>
  </conditionalFormatting>
  <conditionalFormatting sqref="A21">
    <cfRule type="duplicateValues" dxfId="214" priority="2"/>
  </conditionalFormatting>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opLeftCell="A13" workbookViewId="0">
      <selection activeCell="A26" sqref="A26"/>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173</v>
      </c>
      <c r="C8" s="48"/>
      <c r="D8" s="48"/>
      <c r="E8" s="48"/>
      <c r="F8" s="92"/>
      <c r="G8" s="92"/>
      <c r="H8" s="92"/>
      <c r="I8" s="46"/>
    </row>
    <row r="9" spans="1:9" ht="15" customHeight="1">
      <c r="A9" s="47" t="s">
        <v>0</v>
      </c>
      <c r="B9" s="48" t="s">
        <v>121</v>
      </c>
      <c r="C9" s="48"/>
      <c r="D9" s="48"/>
      <c r="E9" s="48"/>
      <c r="F9" s="92"/>
      <c r="G9" s="92"/>
      <c r="H9" s="92"/>
      <c r="I9" s="46"/>
    </row>
    <row r="10" spans="1:9" ht="15" customHeight="1">
      <c r="A10" s="47" t="s">
        <v>13</v>
      </c>
      <c r="B10" s="159">
        <v>41713</v>
      </c>
      <c r="C10" s="159"/>
      <c r="D10" s="49"/>
      <c r="E10" s="49"/>
      <c r="F10" s="50"/>
      <c r="G10" s="50"/>
      <c r="H10" s="50"/>
      <c r="I10" s="46"/>
    </row>
    <row r="11" spans="1:9" ht="15" customHeight="1">
      <c r="A11" s="47" t="s">
        <v>33</v>
      </c>
      <c r="B11" s="48" t="s">
        <v>75</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v>
      </c>
      <c r="C14" s="57"/>
      <c r="D14" s="58">
        <v>0</v>
      </c>
      <c r="E14" s="57"/>
      <c r="F14" s="58">
        <v>0.65</v>
      </c>
      <c r="G14" s="57"/>
      <c r="H14" s="59" t="s">
        <v>18</v>
      </c>
      <c r="I14" s="60" t="s">
        <v>25</v>
      </c>
    </row>
    <row r="15" spans="1:9" ht="15" customHeight="1">
      <c r="A15" s="92" t="s">
        <v>14</v>
      </c>
      <c r="B15" s="61">
        <v>1</v>
      </c>
      <c r="C15" s="62"/>
      <c r="D15" s="63">
        <v>1</v>
      </c>
      <c r="E15" s="62"/>
      <c r="F15" s="63">
        <v>95.8</v>
      </c>
      <c r="G15" s="62"/>
      <c r="H15" s="59" t="s">
        <v>19</v>
      </c>
      <c r="I15" s="60" t="s">
        <v>26</v>
      </c>
    </row>
    <row r="16" spans="1:9" ht="15" customHeight="1">
      <c r="A16" s="92"/>
      <c r="B16" s="64" t="s">
        <v>5</v>
      </c>
      <c r="C16" s="65" t="s">
        <v>4</v>
      </c>
      <c r="D16" s="65" t="s">
        <v>5</v>
      </c>
      <c r="E16" s="65" t="s">
        <v>4</v>
      </c>
      <c r="F16" s="65" t="s">
        <v>5</v>
      </c>
      <c r="G16" s="65" t="s">
        <v>4</v>
      </c>
      <c r="H16" s="66" t="s">
        <v>4</v>
      </c>
      <c r="I16" s="67">
        <v>64</v>
      </c>
    </row>
    <row r="17" spans="1:9" ht="15" customHeight="1">
      <c r="A17" s="96" t="s">
        <v>56</v>
      </c>
      <c r="B17" s="86">
        <v>0</v>
      </c>
      <c r="C17" s="88">
        <f>B17/B$15*1000*B$14</f>
        <v>0</v>
      </c>
      <c r="D17" s="87">
        <v>0</v>
      </c>
      <c r="E17" s="88">
        <f>D17/D$15*1000*D$14</f>
        <v>0</v>
      </c>
      <c r="F17" s="87">
        <v>87.2</v>
      </c>
      <c r="G17" s="88">
        <f>F17/F$15*1000*F$14</f>
        <v>591.64926931106481</v>
      </c>
      <c r="H17" s="71">
        <f>LARGE((C17,E17,G17),1)</f>
        <v>591.64926931106481</v>
      </c>
      <c r="I17" s="68">
        <v>4</v>
      </c>
    </row>
    <row r="18" spans="1:9" ht="15" customHeight="1">
      <c r="A18" s="96" t="s">
        <v>137</v>
      </c>
      <c r="B18" s="86">
        <v>0</v>
      </c>
      <c r="C18" s="88">
        <f>B18/B$15*1000*B$14</f>
        <v>0</v>
      </c>
      <c r="D18" s="87">
        <v>0</v>
      </c>
      <c r="E18" s="88">
        <f>D18/D$15*1000*D$14</f>
        <v>0</v>
      </c>
      <c r="F18" s="87">
        <v>82.4</v>
      </c>
      <c r="G18" s="88">
        <f>F18/F$15*1000*F$14</f>
        <v>559.08141962421723</v>
      </c>
      <c r="H18" s="71">
        <f>LARGE((C18,E18,G18),1)</f>
        <v>559.08141962421723</v>
      </c>
      <c r="I18" s="68">
        <v>7</v>
      </c>
    </row>
    <row r="19" spans="1:9" ht="15" customHeight="1">
      <c r="A19" s="96" t="s">
        <v>80</v>
      </c>
      <c r="B19" s="86">
        <v>0</v>
      </c>
      <c r="C19" s="88">
        <f t="shared" ref="C19:G57" si="0">B19/B$15*1000*B$14</f>
        <v>0</v>
      </c>
      <c r="D19" s="87">
        <v>0</v>
      </c>
      <c r="E19" s="88">
        <f t="shared" si="0"/>
        <v>0</v>
      </c>
      <c r="F19" s="87">
        <v>79.8</v>
      </c>
      <c r="G19" s="88">
        <f t="shared" si="0"/>
        <v>541.44050104384132</v>
      </c>
      <c r="H19" s="71">
        <f>LARGE((C19,E19,G19),1)</f>
        <v>541.44050104384132</v>
      </c>
      <c r="I19" s="68">
        <v>10</v>
      </c>
    </row>
    <row r="20" spans="1:9" ht="15" customHeight="1">
      <c r="A20" s="96" t="s">
        <v>158</v>
      </c>
      <c r="B20" s="86">
        <v>0</v>
      </c>
      <c r="C20" s="88">
        <f t="shared" si="0"/>
        <v>0</v>
      </c>
      <c r="D20" s="87">
        <v>0</v>
      </c>
      <c r="E20" s="88">
        <f t="shared" si="0"/>
        <v>0</v>
      </c>
      <c r="F20" s="87">
        <v>74.2</v>
      </c>
      <c r="G20" s="88">
        <f>F20/F$15*1000*F$14</f>
        <v>503.44467640918589</v>
      </c>
      <c r="H20" s="71">
        <f>LARGE((C20,E20,G20),1)</f>
        <v>503.44467640918589</v>
      </c>
      <c r="I20" s="68">
        <v>13</v>
      </c>
    </row>
    <row r="21" spans="1:9" ht="15" customHeight="1">
      <c r="A21" s="96" t="s">
        <v>58</v>
      </c>
      <c r="B21" s="86">
        <v>0</v>
      </c>
      <c r="C21" s="88">
        <f t="shared" si="0"/>
        <v>0</v>
      </c>
      <c r="D21" s="87">
        <v>0</v>
      </c>
      <c r="E21" s="88">
        <f>D21/D$15*1000*D$14</f>
        <v>0</v>
      </c>
      <c r="F21" s="87">
        <v>71.8</v>
      </c>
      <c r="G21" s="88">
        <f t="shared" si="0"/>
        <v>487.16075156576204</v>
      </c>
      <c r="H21" s="71">
        <f>LARGE((C21,E21,G21),1)</f>
        <v>487.16075156576204</v>
      </c>
      <c r="I21" s="68">
        <v>14</v>
      </c>
    </row>
    <row r="22" spans="1:9" ht="15" customHeight="1">
      <c r="A22" s="96" t="s">
        <v>85</v>
      </c>
      <c r="B22" s="86">
        <v>0</v>
      </c>
      <c r="C22" s="88">
        <f>B22/B$15*1000*B$14</f>
        <v>0</v>
      </c>
      <c r="D22" s="87">
        <v>0</v>
      </c>
      <c r="E22" s="88">
        <f>D22/D$15*1000*D$14</f>
        <v>0</v>
      </c>
      <c r="F22" s="87">
        <v>69.599999999999994</v>
      </c>
      <c r="G22" s="88">
        <f>F22/F$15*1000*F$14</f>
        <v>472.2338204592902</v>
      </c>
      <c r="H22" s="71">
        <f>LARGE((C22,E22,G22),1)</f>
        <v>472.2338204592902</v>
      </c>
      <c r="I22" s="68">
        <v>16</v>
      </c>
    </row>
    <row r="23" spans="1:9" ht="15" customHeight="1">
      <c r="A23" s="96" t="s">
        <v>57</v>
      </c>
      <c r="B23" s="86">
        <v>0</v>
      </c>
      <c r="C23" s="88">
        <f>B23/B$15*1000*B$14</f>
        <v>0</v>
      </c>
      <c r="D23" s="87">
        <v>0</v>
      </c>
      <c r="E23" s="88">
        <f t="shared" si="0"/>
        <v>0</v>
      </c>
      <c r="F23" s="87">
        <v>68.2</v>
      </c>
      <c r="G23" s="88">
        <f t="shared" si="0"/>
        <v>462.73486430062633</v>
      </c>
      <c r="H23" s="71">
        <f>LARGE((C23,E23,G23),1)</f>
        <v>462.73486430062633</v>
      </c>
      <c r="I23" s="68">
        <v>18</v>
      </c>
    </row>
    <row r="24" spans="1:9" ht="15" customHeight="1">
      <c r="A24" s="96" t="s">
        <v>59</v>
      </c>
      <c r="B24" s="86">
        <v>0</v>
      </c>
      <c r="C24" s="88">
        <f t="shared" si="0"/>
        <v>0</v>
      </c>
      <c r="D24" s="87">
        <v>0</v>
      </c>
      <c r="E24" s="88">
        <f t="shared" si="0"/>
        <v>0</v>
      </c>
      <c r="F24" s="87">
        <v>67.8</v>
      </c>
      <c r="G24" s="88">
        <f>F24/F$15*1000*F$14</f>
        <v>460.02087682672237</v>
      </c>
      <c r="H24" s="71">
        <f>LARGE((C24,E24,G24),1)</f>
        <v>460.02087682672237</v>
      </c>
      <c r="I24" s="68">
        <v>19</v>
      </c>
    </row>
    <row r="25" spans="1:9" ht="15" customHeight="1">
      <c r="A25" s="96" t="s">
        <v>139</v>
      </c>
      <c r="B25" s="86">
        <v>0</v>
      </c>
      <c r="C25" s="88">
        <f t="shared" si="0"/>
        <v>0</v>
      </c>
      <c r="D25" s="87">
        <v>0</v>
      </c>
      <c r="E25" s="88">
        <f t="shared" si="0"/>
        <v>0</v>
      </c>
      <c r="F25" s="87">
        <v>64.400000000000006</v>
      </c>
      <c r="G25" s="88">
        <f t="shared" si="0"/>
        <v>436.95198329853866</v>
      </c>
      <c r="H25" s="71">
        <f>LARGE((C25,E25,G25),1)</f>
        <v>436.95198329853866</v>
      </c>
      <c r="I25" s="68">
        <v>22</v>
      </c>
    </row>
    <row r="26" spans="1:9" ht="15" customHeight="1">
      <c r="A26" s="96" t="s">
        <v>84</v>
      </c>
      <c r="B26" s="86">
        <v>0</v>
      </c>
      <c r="C26" s="88">
        <f t="shared" si="0"/>
        <v>0</v>
      </c>
      <c r="D26" s="87">
        <v>0</v>
      </c>
      <c r="E26" s="88">
        <f t="shared" si="0"/>
        <v>0</v>
      </c>
      <c r="F26" s="87">
        <v>63.8</v>
      </c>
      <c r="G26" s="88">
        <f t="shared" si="0"/>
        <v>432.8810020876827</v>
      </c>
      <c r="H26" s="71">
        <f>LARGE((C26,E26,G26),1)</f>
        <v>432.8810020876827</v>
      </c>
      <c r="I26" s="68">
        <v>23</v>
      </c>
    </row>
    <row r="27" spans="1:9" ht="15" customHeight="1">
      <c r="A27" s="96" t="s">
        <v>60</v>
      </c>
      <c r="B27" s="86">
        <v>0</v>
      </c>
      <c r="C27" s="88">
        <f t="shared" si="0"/>
        <v>0</v>
      </c>
      <c r="D27" s="87">
        <v>0</v>
      </c>
      <c r="E27" s="88">
        <f t="shared" si="0"/>
        <v>0</v>
      </c>
      <c r="F27" s="87">
        <v>61.8</v>
      </c>
      <c r="G27" s="88">
        <f t="shared" si="0"/>
        <v>419.31106471816281</v>
      </c>
      <c r="H27" s="71">
        <f>LARGE((C27,E27,G27),1)</f>
        <v>419.31106471816281</v>
      </c>
      <c r="I27" s="68">
        <v>25</v>
      </c>
    </row>
    <row r="28" spans="1:9" ht="15" customHeight="1">
      <c r="A28" s="96" t="s">
        <v>86</v>
      </c>
      <c r="B28" s="86">
        <v>0</v>
      </c>
      <c r="C28" s="88">
        <f t="shared" si="0"/>
        <v>0</v>
      </c>
      <c r="D28" s="87">
        <v>0</v>
      </c>
      <c r="E28" s="88">
        <f t="shared" si="0"/>
        <v>0</v>
      </c>
      <c r="F28" s="87">
        <v>53.8</v>
      </c>
      <c r="G28" s="88">
        <f t="shared" si="0"/>
        <v>365.03131524008347</v>
      </c>
      <c r="H28" s="71">
        <f>LARGE((C28,E28,G28),1)</f>
        <v>365.03131524008347</v>
      </c>
      <c r="I28" s="68">
        <v>34</v>
      </c>
    </row>
    <row r="29" spans="1:9" ht="15" customHeight="1">
      <c r="A29" s="96" t="s">
        <v>91</v>
      </c>
      <c r="B29" s="86">
        <v>0</v>
      </c>
      <c r="C29" s="88">
        <f t="shared" si="0"/>
        <v>0</v>
      </c>
      <c r="D29" s="87">
        <v>0</v>
      </c>
      <c r="E29" s="88">
        <f t="shared" si="0"/>
        <v>0</v>
      </c>
      <c r="F29" s="87">
        <v>48.4</v>
      </c>
      <c r="G29" s="88">
        <f t="shared" si="0"/>
        <v>328.39248434237993</v>
      </c>
      <c r="H29" s="71">
        <f>LARGE((C29,E29,G29),1)</f>
        <v>328.39248434237993</v>
      </c>
      <c r="I29" s="68">
        <v>39</v>
      </c>
    </row>
    <row r="30" spans="1:9" ht="15" customHeight="1">
      <c r="A30" s="96" t="s">
        <v>95</v>
      </c>
      <c r="B30" s="86">
        <v>0</v>
      </c>
      <c r="C30" s="88">
        <f t="shared" si="0"/>
        <v>0</v>
      </c>
      <c r="D30" s="87">
        <v>0</v>
      </c>
      <c r="E30" s="88">
        <f t="shared" si="0"/>
        <v>0</v>
      </c>
      <c r="F30" s="87">
        <v>43.4</v>
      </c>
      <c r="G30" s="88">
        <f t="shared" si="0"/>
        <v>294.4676409185804</v>
      </c>
      <c r="H30" s="71">
        <f>LARGE((C30,E30,G30),1)</f>
        <v>294.4676409185804</v>
      </c>
      <c r="I30" s="68">
        <v>43</v>
      </c>
    </row>
    <row r="31" spans="1:9" ht="15" customHeight="1">
      <c r="A31" s="96" t="s">
        <v>118</v>
      </c>
      <c r="B31" s="86">
        <v>0</v>
      </c>
      <c r="C31" s="88">
        <f t="shared" si="0"/>
        <v>0</v>
      </c>
      <c r="D31" s="87">
        <v>0</v>
      </c>
      <c r="E31" s="88">
        <f t="shared" si="0"/>
        <v>0</v>
      </c>
      <c r="F31" s="87">
        <v>39.799999999999997</v>
      </c>
      <c r="G31" s="88">
        <f t="shared" si="0"/>
        <v>270.04175365344469</v>
      </c>
      <c r="H31" s="71">
        <f>LARGE((C31,E31,G31),1)</f>
        <v>270.04175365344469</v>
      </c>
      <c r="I31" s="68">
        <v>46</v>
      </c>
    </row>
    <row r="32" spans="1:9" ht="15" customHeight="1">
      <c r="A32" s="96" t="s">
        <v>102</v>
      </c>
      <c r="B32" s="86">
        <v>0</v>
      </c>
      <c r="C32" s="88">
        <f t="shared" si="0"/>
        <v>0</v>
      </c>
      <c r="D32" s="87">
        <v>0</v>
      </c>
      <c r="E32" s="88">
        <f t="shared" si="0"/>
        <v>0</v>
      </c>
      <c r="F32" s="87">
        <v>36.799999999999997</v>
      </c>
      <c r="G32" s="88">
        <f t="shared" si="0"/>
        <v>249.68684759916493</v>
      </c>
      <c r="H32" s="71">
        <f>LARGE((C32,E32,G32),1)</f>
        <v>249.68684759916493</v>
      </c>
      <c r="I32" s="68">
        <v>47</v>
      </c>
    </row>
    <row r="33" spans="1:9" ht="15" customHeight="1">
      <c r="A33" s="96" t="s">
        <v>94</v>
      </c>
      <c r="B33" s="86">
        <v>0</v>
      </c>
      <c r="C33" s="88">
        <f t="shared" si="0"/>
        <v>0</v>
      </c>
      <c r="D33" s="87">
        <v>0</v>
      </c>
      <c r="E33" s="88">
        <f t="shared" si="0"/>
        <v>0</v>
      </c>
      <c r="F33" s="87">
        <v>30.8</v>
      </c>
      <c r="G33" s="88">
        <f t="shared" si="0"/>
        <v>208.97703549060546</v>
      </c>
      <c r="H33" s="71">
        <f>LARGE((C33,E33,G33),1)</f>
        <v>208.97703549060546</v>
      </c>
      <c r="I33" s="68">
        <v>51</v>
      </c>
    </row>
    <row r="34" spans="1:9" ht="15" customHeight="1">
      <c r="A34" s="96" t="s">
        <v>146</v>
      </c>
      <c r="B34" s="86">
        <v>0</v>
      </c>
      <c r="C34" s="88">
        <f t="shared" si="0"/>
        <v>0</v>
      </c>
      <c r="D34" s="87">
        <v>0</v>
      </c>
      <c r="E34" s="88">
        <f t="shared" si="0"/>
        <v>0</v>
      </c>
      <c r="F34" s="87">
        <v>24.8</v>
      </c>
      <c r="G34" s="88">
        <f t="shared" si="0"/>
        <v>168.26722338204598</v>
      </c>
      <c r="H34" s="71">
        <f>LARGE((C34,E34,G34),1)</f>
        <v>168.26722338204598</v>
      </c>
      <c r="I34" s="68">
        <v>57</v>
      </c>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213" priority="8"/>
  </conditionalFormatting>
  <conditionalFormatting sqref="A50">
    <cfRule type="duplicateValues" dxfId="212" priority="9"/>
  </conditionalFormatting>
  <conditionalFormatting sqref="A51">
    <cfRule type="duplicateValues" dxfId="211" priority="6"/>
  </conditionalFormatting>
  <conditionalFormatting sqref="A51">
    <cfRule type="duplicateValues" dxfId="210" priority="7"/>
  </conditionalFormatting>
  <conditionalFormatting sqref="A34:A41 A21:A23 A27:A28 A53 A30:A32 A43:A49 A25">
    <cfRule type="duplicateValues" dxfId="209" priority="16"/>
  </conditionalFormatting>
  <conditionalFormatting sqref="A34:A41 A21:A23 A27:A28 A53 A30:A32 A43:A49 A25">
    <cfRule type="duplicateValues" dxfId="208" priority="17"/>
  </conditionalFormatting>
  <conditionalFormatting sqref="A57">
    <cfRule type="duplicateValues" dxfId="207" priority="14"/>
  </conditionalFormatting>
  <conditionalFormatting sqref="A57">
    <cfRule type="duplicateValues" dxfId="206" priority="15"/>
  </conditionalFormatting>
  <conditionalFormatting sqref="A33">
    <cfRule type="duplicateValues" dxfId="205" priority="12"/>
  </conditionalFormatting>
  <conditionalFormatting sqref="A33">
    <cfRule type="duplicateValues" dxfId="204" priority="13"/>
  </conditionalFormatting>
  <conditionalFormatting sqref="A26">
    <cfRule type="duplicateValues" dxfId="203" priority="10"/>
  </conditionalFormatting>
  <conditionalFormatting sqref="A26">
    <cfRule type="duplicateValues" dxfId="202" priority="11"/>
  </conditionalFormatting>
  <conditionalFormatting sqref="A29">
    <cfRule type="duplicateValues" dxfId="201" priority="5"/>
  </conditionalFormatting>
  <conditionalFormatting sqref="A42">
    <cfRule type="duplicateValues" dxfId="200" priority="4"/>
  </conditionalFormatting>
  <conditionalFormatting sqref="A52">
    <cfRule type="duplicateValues" dxfId="199" priority="3"/>
  </conditionalFormatting>
  <conditionalFormatting sqref="A17:A19">
    <cfRule type="duplicateValues" dxfId="198" priority="1"/>
  </conditionalFormatting>
  <conditionalFormatting sqref="A17:A19">
    <cfRule type="duplicateValues" dxfId="197" priority="2"/>
  </conditionalFormatting>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opLeftCell="A10" workbookViewId="0">
      <selection activeCell="A22" sqref="A22"/>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173</v>
      </c>
      <c r="C8" s="48"/>
      <c r="D8" s="48"/>
      <c r="E8" s="48"/>
      <c r="F8" s="92"/>
      <c r="G8" s="92"/>
      <c r="H8" s="92"/>
      <c r="I8" s="46"/>
    </row>
    <row r="9" spans="1:9" ht="15" customHeight="1">
      <c r="A9" s="47" t="s">
        <v>0</v>
      </c>
      <c r="B9" s="48" t="s">
        <v>121</v>
      </c>
      <c r="C9" s="48"/>
      <c r="D9" s="48"/>
      <c r="E9" s="48"/>
      <c r="F9" s="92"/>
      <c r="G9" s="92"/>
      <c r="H9" s="92"/>
      <c r="I9" s="46"/>
    </row>
    <row r="10" spans="1:9" ht="15" customHeight="1">
      <c r="A10" s="47" t="s">
        <v>13</v>
      </c>
      <c r="B10" s="159">
        <v>41714</v>
      </c>
      <c r="C10" s="159"/>
      <c r="D10" s="49"/>
      <c r="E10" s="49"/>
      <c r="F10" s="50"/>
      <c r="G10" s="50"/>
      <c r="H10" s="50"/>
      <c r="I10" s="46"/>
    </row>
    <row r="11" spans="1:9" ht="15" customHeight="1">
      <c r="A11" s="47" t="s">
        <v>33</v>
      </c>
      <c r="B11" s="48" t="s">
        <v>175</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v>
      </c>
      <c r="C14" s="57"/>
      <c r="D14" s="58">
        <v>0</v>
      </c>
      <c r="E14" s="57"/>
      <c r="F14" s="58">
        <v>0.65</v>
      </c>
      <c r="G14" s="57"/>
      <c r="H14" s="59" t="s">
        <v>18</v>
      </c>
      <c r="I14" s="60" t="s">
        <v>25</v>
      </c>
    </row>
    <row r="15" spans="1:9" ht="15" customHeight="1">
      <c r="A15" s="92" t="s">
        <v>14</v>
      </c>
      <c r="B15" s="61">
        <v>1</v>
      </c>
      <c r="C15" s="62"/>
      <c r="D15" s="63">
        <v>1</v>
      </c>
      <c r="E15" s="62"/>
      <c r="F15" s="63">
        <v>94</v>
      </c>
      <c r="G15" s="62"/>
      <c r="H15" s="59" t="s">
        <v>19</v>
      </c>
      <c r="I15" s="60" t="s">
        <v>26</v>
      </c>
    </row>
    <row r="16" spans="1:9" ht="15" customHeight="1">
      <c r="A16" s="92"/>
      <c r="B16" s="64" t="s">
        <v>5</v>
      </c>
      <c r="C16" s="65" t="s">
        <v>4</v>
      </c>
      <c r="D16" s="65" t="s">
        <v>5</v>
      </c>
      <c r="E16" s="65" t="s">
        <v>4</v>
      </c>
      <c r="F16" s="65" t="s">
        <v>5</v>
      </c>
      <c r="G16" s="65" t="s">
        <v>4</v>
      </c>
      <c r="H16" s="66" t="s">
        <v>4</v>
      </c>
      <c r="I16" s="67">
        <v>54</v>
      </c>
    </row>
    <row r="17" spans="1:9" ht="15" customHeight="1">
      <c r="A17" s="96" t="s">
        <v>137</v>
      </c>
      <c r="B17" s="86">
        <v>0</v>
      </c>
      <c r="C17" s="88">
        <f>B17/B$15*1000*B$14</f>
        <v>0</v>
      </c>
      <c r="D17" s="87">
        <v>0</v>
      </c>
      <c r="E17" s="88">
        <f>D17/D$15*1000*D$14</f>
        <v>0</v>
      </c>
      <c r="F17" s="87">
        <v>91</v>
      </c>
      <c r="G17" s="88">
        <f>F17/F$15*1000*F$14</f>
        <v>629.25531914893622</v>
      </c>
      <c r="H17" s="71">
        <f>LARGE((C17,E17,G17),1)</f>
        <v>629.25531914893622</v>
      </c>
      <c r="I17" s="68">
        <v>3</v>
      </c>
    </row>
    <row r="18" spans="1:9" ht="15" customHeight="1">
      <c r="A18" s="96" t="s">
        <v>58</v>
      </c>
      <c r="B18" s="86">
        <v>0</v>
      </c>
      <c r="C18" s="88">
        <f>B18/B$15*1000*B$14</f>
        <v>0</v>
      </c>
      <c r="D18" s="87">
        <v>0</v>
      </c>
      <c r="E18" s="88">
        <f>D18/D$15*1000*D$14</f>
        <v>0</v>
      </c>
      <c r="F18" s="87">
        <v>89.8</v>
      </c>
      <c r="G18" s="88">
        <f>F18/F$15*1000*F$14</f>
        <v>620.95744680851067</v>
      </c>
      <c r="H18" s="71">
        <f>LARGE((C18,E18,G18),1)</f>
        <v>620.95744680851067</v>
      </c>
      <c r="I18" s="68">
        <v>4</v>
      </c>
    </row>
    <row r="19" spans="1:9" ht="15" customHeight="1">
      <c r="A19" s="96" t="s">
        <v>56</v>
      </c>
      <c r="B19" s="86">
        <v>0</v>
      </c>
      <c r="C19" s="88">
        <f t="shared" ref="C19:G57" si="0">B19/B$15*1000*B$14</f>
        <v>0</v>
      </c>
      <c r="D19" s="87">
        <v>0</v>
      </c>
      <c r="E19" s="88">
        <f t="shared" si="0"/>
        <v>0</v>
      </c>
      <c r="F19" s="87">
        <v>83.2</v>
      </c>
      <c r="G19" s="88">
        <f t="shared" si="0"/>
        <v>575.31914893617022</v>
      </c>
      <c r="H19" s="71">
        <f>LARGE((C19,E19,G19),1)</f>
        <v>575.31914893617022</v>
      </c>
      <c r="I19" s="68">
        <v>10</v>
      </c>
    </row>
    <row r="20" spans="1:9" ht="15" customHeight="1">
      <c r="A20" s="96" t="s">
        <v>139</v>
      </c>
      <c r="B20" s="86">
        <v>0</v>
      </c>
      <c r="C20" s="88">
        <f t="shared" si="0"/>
        <v>0</v>
      </c>
      <c r="D20" s="87">
        <v>0</v>
      </c>
      <c r="E20" s="88">
        <f t="shared" si="0"/>
        <v>0</v>
      </c>
      <c r="F20" s="87">
        <v>77</v>
      </c>
      <c r="G20" s="88">
        <f>F20/F$15*1000*F$14</f>
        <v>532.44680851063833</v>
      </c>
      <c r="H20" s="71">
        <f>LARGE((C20,E20,G20),1)</f>
        <v>532.44680851063833</v>
      </c>
      <c r="I20" s="68">
        <v>16</v>
      </c>
    </row>
    <row r="21" spans="1:9" ht="15" customHeight="1">
      <c r="A21" s="96" t="s">
        <v>94</v>
      </c>
      <c r="B21" s="86">
        <v>0</v>
      </c>
      <c r="C21" s="88">
        <f t="shared" si="0"/>
        <v>0</v>
      </c>
      <c r="D21" s="87">
        <v>0</v>
      </c>
      <c r="E21" s="88">
        <f>D21/D$15*1000*D$14</f>
        <v>0</v>
      </c>
      <c r="F21" s="87">
        <v>75.400000000000006</v>
      </c>
      <c r="G21" s="88">
        <f t="shared" si="0"/>
        <v>521.38297872340434</v>
      </c>
      <c r="H21" s="71">
        <f>LARGE((C21,E21,G21),1)</f>
        <v>521.38297872340434</v>
      </c>
      <c r="I21" s="68">
        <v>19</v>
      </c>
    </row>
    <row r="22" spans="1:9" ht="15" customHeight="1">
      <c r="A22" s="96" t="s">
        <v>59</v>
      </c>
      <c r="B22" s="86">
        <v>0</v>
      </c>
      <c r="C22" s="88">
        <f>B22/B$15*1000*B$14</f>
        <v>0</v>
      </c>
      <c r="D22" s="87">
        <v>0</v>
      </c>
      <c r="E22" s="88">
        <f>D22/D$15*1000*D$14</f>
        <v>0</v>
      </c>
      <c r="F22" s="87">
        <v>69.599999999999994</v>
      </c>
      <c r="G22" s="88">
        <f>F22/F$15*1000*F$14</f>
        <v>481.27659574468083</v>
      </c>
      <c r="H22" s="71">
        <f>LARGE((C22,E22,G22),1)</f>
        <v>481.27659574468083</v>
      </c>
      <c r="I22" s="68">
        <v>25</v>
      </c>
    </row>
    <row r="23" spans="1:9" ht="15" customHeight="1">
      <c r="A23" s="96" t="s">
        <v>60</v>
      </c>
      <c r="B23" s="86">
        <v>0</v>
      </c>
      <c r="C23" s="88">
        <f>B23/B$15*1000*B$14</f>
        <v>0</v>
      </c>
      <c r="D23" s="87">
        <v>0</v>
      </c>
      <c r="E23" s="88">
        <f t="shared" si="0"/>
        <v>0</v>
      </c>
      <c r="F23" s="87">
        <v>69</v>
      </c>
      <c r="G23" s="88">
        <f t="shared" si="0"/>
        <v>477.12765957446805</v>
      </c>
      <c r="H23" s="71">
        <f>LARGE((C23,E23,G23),1)</f>
        <v>477.12765957446805</v>
      </c>
      <c r="I23" s="68">
        <v>26</v>
      </c>
    </row>
    <row r="24" spans="1:9" ht="15" customHeight="1">
      <c r="A24" s="96" t="s">
        <v>85</v>
      </c>
      <c r="B24" s="86">
        <v>0</v>
      </c>
      <c r="C24" s="88">
        <f t="shared" si="0"/>
        <v>0</v>
      </c>
      <c r="D24" s="87">
        <v>0</v>
      </c>
      <c r="E24" s="88">
        <f t="shared" si="0"/>
        <v>0</v>
      </c>
      <c r="F24" s="87">
        <v>65.599999999999994</v>
      </c>
      <c r="G24" s="88">
        <f>F24/F$15*1000*F$14</f>
        <v>453.61702127659566</v>
      </c>
      <c r="H24" s="71">
        <f>LARGE((C24,E24,G24),1)</f>
        <v>453.61702127659566</v>
      </c>
      <c r="I24" s="68">
        <v>29</v>
      </c>
    </row>
    <row r="25" spans="1:9" ht="15" customHeight="1">
      <c r="A25" s="96" t="s">
        <v>158</v>
      </c>
      <c r="B25" s="86">
        <v>0</v>
      </c>
      <c r="C25" s="88">
        <f t="shared" si="0"/>
        <v>0</v>
      </c>
      <c r="D25" s="87">
        <v>0</v>
      </c>
      <c r="E25" s="88">
        <f t="shared" si="0"/>
        <v>0</v>
      </c>
      <c r="F25" s="87">
        <v>63.6</v>
      </c>
      <c r="G25" s="88">
        <f t="shared" si="0"/>
        <v>439.78723404255317</v>
      </c>
      <c r="H25" s="71">
        <f>LARGE((C25,E25,G25),1)</f>
        <v>439.78723404255317</v>
      </c>
      <c r="I25" s="68">
        <v>33</v>
      </c>
    </row>
    <row r="26" spans="1:9" ht="15" customHeight="1">
      <c r="A26" s="96" t="s">
        <v>84</v>
      </c>
      <c r="B26" s="86">
        <v>0</v>
      </c>
      <c r="C26" s="88">
        <f t="shared" si="0"/>
        <v>0</v>
      </c>
      <c r="D26" s="87">
        <v>0</v>
      </c>
      <c r="E26" s="88">
        <f t="shared" si="0"/>
        <v>0</v>
      </c>
      <c r="F26" s="87">
        <v>59.8</v>
      </c>
      <c r="G26" s="88">
        <f t="shared" si="0"/>
        <v>413.51063829787233</v>
      </c>
      <c r="H26" s="71">
        <f>LARGE((C26,E26,G26),1)</f>
        <v>413.51063829787233</v>
      </c>
      <c r="I26" s="68">
        <v>36</v>
      </c>
    </row>
    <row r="27" spans="1:9" ht="15" customHeight="1">
      <c r="A27" s="96" t="s">
        <v>91</v>
      </c>
      <c r="B27" s="86">
        <v>0</v>
      </c>
      <c r="C27" s="88">
        <f t="shared" si="0"/>
        <v>0</v>
      </c>
      <c r="D27" s="87">
        <v>0</v>
      </c>
      <c r="E27" s="88">
        <f t="shared" si="0"/>
        <v>0</v>
      </c>
      <c r="F27" s="87">
        <v>57.2</v>
      </c>
      <c r="G27" s="88">
        <f t="shared" si="0"/>
        <v>395.53191489361706</v>
      </c>
      <c r="H27" s="71">
        <f>LARGE((C27,E27,G27),1)</f>
        <v>395.53191489361706</v>
      </c>
      <c r="I27" s="68">
        <v>37</v>
      </c>
    </row>
    <row r="28" spans="1:9" ht="15" customHeight="1">
      <c r="A28" s="96" t="s">
        <v>57</v>
      </c>
      <c r="B28" s="86">
        <v>0</v>
      </c>
      <c r="C28" s="88">
        <f t="shared" si="0"/>
        <v>0</v>
      </c>
      <c r="D28" s="87">
        <v>0</v>
      </c>
      <c r="E28" s="88">
        <f t="shared" si="0"/>
        <v>0</v>
      </c>
      <c r="F28" s="87">
        <v>56</v>
      </c>
      <c r="G28" s="88">
        <f t="shared" si="0"/>
        <v>387.23404255319144</v>
      </c>
      <c r="H28" s="71">
        <f>LARGE((C28,E28,G28),1)</f>
        <v>387.23404255319144</v>
      </c>
      <c r="I28" s="68">
        <v>38</v>
      </c>
    </row>
    <row r="29" spans="1:9" ht="15" customHeight="1">
      <c r="A29" s="96" t="s">
        <v>80</v>
      </c>
      <c r="B29" s="86">
        <v>0</v>
      </c>
      <c r="C29" s="88">
        <f t="shared" si="0"/>
        <v>0</v>
      </c>
      <c r="D29" s="87">
        <v>0</v>
      </c>
      <c r="E29" s="88">
        <f t="shared" si="0"/>
        <v>0</v>
      </c>
      <c r="F29" s="87">
        <v>51.4</v>
      </c>
      <c r="G29" s="88">
        <f t="shared" si="0"/>
        <v>355.42553191489355</v>
      </c>
      <c r="H29" s="71">
        <f>LARGE((C29,E29,G29),1)</f>
        <v>355.42553191489355</v>
      </c>
      <c r="I29" s="68">
        <v>39</v>
      </c>
    </row>
    <row r="30" spans="1:9" ht="15" customHeight="1">
      <c r="A30" s="96" t="s">
        <v>146</v>
      </c>
      <c r="B30" s="86">
        <v>0</v>
      </c>
      <c r="C30" s="88">
        <f t="shared" si="0"/>
        <v>0</v>
      </c>
      <c r="D30" s="87">
        <v>0</v>
      </c>
      <c r="E30" s="88">
        <f t="shared" si="0"/>
        <v>0</v>
      </c>
      <c r="F30" s="87">
        <v>48.6</v>
      </c>
      <c r="G30" s="88">
        <f t="shared" si="0"/>
        <v>336.06382978723406</v>
      </c>
      <c r="H30" s="71">
        <f>LARGE((C30,E30,G30),1)</f>
        <v>336.06382978723406</v>
      </c>
      <c r="I30" s="68">
        <v>43</v>
      </c>
    </row>
    <row r="31" spans="1:9" ht="15" customHeight="1">
      <c r="A31" s="96" t="s">
        <v>102</v>
      </c>
      <c r="B31" s="86">
        <v>0</v>
      </c>
      <c r="C31" s="88">
        <f t="shared" si="0"/>
        <v>0</v>
      </c>
      <c r="D31" s="87">
        <v>0</v>
      </c>
      <c r="E31" s="88">
        <f t="shared" si="0"/>
        <v>0</v>
      </c>
      <c r="F31" s="87">
        <v>10.4</v>
      </c>
      <c r="G31" s="88">
        <f t="shared" si="0"/>
        <v>71.914893617021278</v>
      </c>
      <c r="H31" s="71">
        <f>LARGE((C31,E31,G31),1)</f>
        <v>71.914893617021278</v>
      </c>
      <c r="I31" s="68">
        <v>54</v>
      </c>
    </row>
    <row r="32" spans="1:9" ht="15" customHeight="1">
      <c r="A32" s="76"/>
      <c r="B32" s="86">
        <v>0</v>
      </c>
      <c r="C32" s="88">
        <f t="shared" si="0"/>
        <v>0</v>
      </c>
      <c r="D32" s="87">
        <v>0</v>
      </c>
      <c r="E32" s="88">
        <f t="shared" si="0"/>
        <v>0</v>
      </c>
      <c r="F32" s="87">
        <v>0</v>
      </c>
      <c r="G32" s="88">
        <f t="shared" si="0"/>
        <v>0</v>
      </c>
      <c r="H32" s="71">
        <f>LARGE((C32,E32,G32),1)</f>
        <v>0</v>
      </c>
      <c r="I32" s="68"/>
    </row>
    <row r="33" spans="1:9" ht="15" customHeight="1">
      <c r="A33" s="77"/>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196" priority="8"/>
  </conditionalFormatting>
  <conditionalFormatting sqref="A50">
    <cfRule type="duplicateValues" dxfId="195" priority="9"/>
  </conditionalFormatting>
  <conditionalFormatting sqref="A51">
    <cfRule type="duplicateValues" dxfId="194" priority="6"/>
  </conditionalFormatting>
  <conditionalFormatting sqref="A51">
    <cfRule type="duplicateValues" dxfId="193" priority="7"/>
  </conditionalFormatting>
  <conditionalFormatting sqref="A34:A41 A21:A23 A27:A28 A53 A30:A32 A43:A49 A25">
    <cfRule type="duplicateValues" dxfId="192" priority="16"/>
  </conditionalFormatting>
  <conditionalFormatting sqref="A34:A41 A21:A23 A27:A28 A53 A30:A32 A43:A49 A25">
    <cfRule type="duplicateValues" dxfId="191" priority="17"/>
  </conditionalFormatting>
  <conditionalFormatting sqref="A57">
    <cfRule type="duplicateValues" dxfId="190" priority="14"/>
  </conditionalFormatting>
  <conditionalFormatting sqref="A57">
    <cfRule type="duplicateValues" dxfId="189" priority="15"/>
  </conditionalFormatting>
  <conditionalFormatting sqref="A33">
    <cfRule type="duplicateValues" dxfId="188" priority="12"/>
  </conditionalFormatting>
  <conditionalFormatting sqref="A33">
    <cfRule type="duplicateValues" dxfId="187" priority="13"/>
  </conditionalFormatting>
  <conditionalFormatting sqref="A26">
    <cfRule type="duplicateValues" dxfId="186" priority="10"/>
  </conditionalFormatting>
  <conditionalFormatting sqref="A26">
    <cfRule type="duplicateValues" dxfId="185" priority="11"/>
  </conditionalFormatting>
  <conditionalFormatting sqref="A29">
    <cfRule type="duplicateValues" dxfId="184" priority="5"/>
  </conditionalFormatting>
  <conditionalFormatting sqref="A42">
    <cfRule type="duplicateValues" dxfId="183" priority="4"/>
  </conditionalFormatting>
  <conditionalFormatting sqref="A52">
    <cfRule type="duplicateValues" dxfId="182" priority="3"/>
  </conditionalFormatting>
  <conditionalFormatting sqref="A17:A19">
    <cfRule type="duplicateValues" dxfId="181" priority="1"/>
  </conditionalFormatting>
  <conditionalFormatting sqref="A17:A19">
    <cfRule type="duplicateValues" dxfId="180" priority="2"/>
  </conditionalFormatting>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opLeftCell="A7" workbookViewId="0">
      <selection activeCell="A17" sqref="A17"/>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173</v>
      </c>
      <c r="C8" s="48"/>
      <c r="D8" s="48"/>
      <c r="E8" s="48"/>
      <c r="F8" s="92"/>
      <c r="G8" s="92"/>
      <c r="H8" s="92"/>
      <c r="I8" s="46"/>
    </row>
    <row r="9" spans="1:9" ht="15" customHeight="1">
      <c r="A9" s="47" t="s">
        <v>0</v>
      </c>
      <c r="B9" s="48" t="s">
        <v>121</v>
      </c>
      <c r="C9" s="48"/>
      <c r="D9" s="48"/>
      <c r="E9" s="48"/>
      <c r="F9" s="92"/>
      <c r="G9" s="92"/>
      <c r="H9" s="92"/>
      <c r="I9" s="46"/>
    </row>
    <row r="10" spans="1:9" ht="15" customHeight="1">
      <c r="A10" s="47" t="s">
        <v>13</v>
      </c>
      <c r="B10" s="159">
        <v>41715</v>
      </c>
      <c r="C10" s="159"/>
      <c r="D10" s="49"/>
      <c r="E10" s="49"/>
      <c r="F10" s="50"/>
      <c r="G10" s="50"/>
      <c r="H10" s="50"/>
      <c r="I10" s="46"/>
    </row>
    <row r="11" spans="1:9" ht="15" customHeight="1">
      <c r="A11" s="47" t="s">
        <v>33</v>
      </c>
      <c r="B11" s="48" t="s">
        <v>160</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v>
      </c>
      <c r="C14" s="57"/>
      <c r="D14" s="58">
        <v>0</v>
      </c>
      <c r="E14" s="57"/>
      <c r="F14" s="58">
        <v>0.65</v>
      </c>
      <c r="G14" s="57"/>
      <c r="H14" s="59" t="s">
        <v>18</v>
      </c>
      <c r="I14" s="60" t="s">
        <v>25</v>
      </c>
    </row>
    <row r="15" spans="1:9" ht="15" customHeight="1">
      <c r="A15" s="92" t="s">
        <v>14</v>
      </c>
      <c r="B15" s="61">
        <v>1</v>
      </c>
      <c r="C15" s="62"/>
      <c r="D15" s="63">
        <v>1</v>
      </c>
      <c r="E15" s="62"/>
      <c r="F15" s="63">
        <v>90.8</v>
      </c>
      <c r="G15" s="62"/>
      <c r="H15" s="59" t="s">
        <v>19</v>
      </c>
      <c r="I15" s="60" t="s">
        <v>26</v>
      </c>
    </row>
    <row r="16" spans="1:9" ht="15" customHeight="1">
      <c r="A16" s="92"/>
      <c r="B16" s="64" t="s">
        <v>5</v>
      </c>
      <c r="C16" s="65" t="s">
        <v>4</v>
      </c>
      <c r="D16" s="65" t="s">
        <v>5</v>
      </c>
      <c r="E16" s="65" t="s">
        <v>4</v>
      </c>
      <c r="F16" s="65" t="s">
        <v>5</v>
      </c>
      <c r="G16" s="65" t="s">
        <v>4</v>
      </c>
      <c r="H16" s="66" t="s">
        <v>4</v>
      </c>
      <c r="I16" s="67">
        <v>40</v>
      </c>
    </row>
    <row r="17" spans="1:9" ht="15" customHeight="1">
      <c r="A17" s="96" t="s">
        <v>158</v>
      </c>
      <c r="B17" s="86">
        <v>0</v>
      </c>
      <c r="C17" s="88">
        <f>B17/B$15*1000*B$14</f>
        <v>0</v>
      </c>
      <c r="D17" s="87">
        <v>0</v>
      </c>
      <c r="E17" s="88">
        <f>D17/D$15*1000*D$14</f>
        <v>0</v>
      </c>
      <c r="F17" s="87">
        <v>86.8</v>
      </c>
      <c r="G17" s="88">
        <f>F17/F$15*1000*F$14</f>
        <v>621.36563876651985</v>
      </c>
      <c r="H17" s="71">
        <f>LARGE((C17,E17,G17),1)</f>
        <v>621.36563876651985</v>
      </c>
      <c r="I17" s="68">
        <v>3</v>
      </c>
    </row>
    <row r="18" spans="1:9" ht="15" customHeight="1">
      <c r="A18" s="96" t="s">
        <v>137</v>
      </c>
      <c r="B18" s="86">
        <v>0</v>
      </c>
      <c r="C18" s="88">
        <f>B18/B$15*1000*B$14</f>
        <v>0</v>
      </c>
      <c r="D18" s="87">
        <v>0</v>
      </c>
      <c r="E18" s="88">
        <f>D18/D$15*1000*D$14</f>
        <v>0</v>
      </c>
      <c r="F18" s="87">
        <v>78.8</v>
      </c>
      <c r="G18" s="88">
        <f>F18/F$15*1000*F$14</f>
        <v>564.09691629955944</v>
      </c>
      <c r="H18" s="71">
        <f>LARGE((C18,E18,G18),1)</f>
        <v>564.09691629955944</v>
      </c>
      <c r="I18" s="68">
        <v>6</v>
      </c>
    </row>
    <row r="19" spans="1:9" ht="15" customHeight="1">
      <c r="A19" s="96" t="s">
        <v>56</v>
      </c>
      <c r="B19" s="86">
        <v>0</v>
      </c>
      <c r="C19" s="88">
        <f t="shared" ref="C19:G57" si="0">B19/B$15*1000*B$14</f>
        <v>0</v>
      </c>
      <c r="D19" s="87">
        <v>0</v>
      </c>
      <c r="E19" s="88">
        <f t="shared" si="0"/>
        <v>0</v>
      </c>
      <c r="F19" s="87">
        <v>61.2</v>
      </c>
      <c r="G19" s="88">
        <f t="shared" si="0"/>
        <v>438.10572687224675</v>
      </c>
      <c r="H19" s="71">
        <f>LARGE((C19,E19,G19),1)</f>
        <v>438.10572687224675</v>
      </c>
      <c r="I19" s="68">
        <v>11</v>
      </c>
    </row>
    <row r="20" spans="1:9" ht="15" customHeight="1">
      <c r="A20" s="96" t="s">
        <v>58</v>
      </c>
      <c r="B20" s="86">
        <v>0</v>
      </c>
      <c r="C20" s="88">
        <f t="shared" si="0"/>
        <v>0</v>
      </c>
      <c r="D20" s="87">
        <v>0</v>
      </c>
      <c r="E20" s="88">
        <f t="shared" si="0"/>
        <v>0</v>
      </c>
      <c r="F20" s="87">
        <v>57.8</v>
      </c>
      <c r="G20" s="88">
        <f>F20/F$15*1000*F$14</f>
        <v>413.76651982378854</v>
      </c>
      <c r="H20" s="71">
        <f>LARGE((C20,E20,G20),1)</f>
        <v>413.76651982378854</v>
      </c>
      <c r="I20" s="68">
        <v>15</v>
      </c>
    </row>
    <row r="21" spans="1:9" ht="15" customHeight="1">
      <c r="A21" s="96" t="s">
        <v>139</v>
      </c>
      <c r="B21" s="86">
        <v>0</v>
      </c>
      <c r="C21" s="88">
        <f t="shared" si="0"/>
        <v>0</v>
      </c>
      <c r="D21" s="87">
        <v>0</v>
      </c>
      <c r="E21" s="88">
        <f>D21/D$15*1000*D$14</f>
        <v>0</v>
      </c>
      <c r="F21" s="87">
        <v>55.6</v>
      </c>
      <c r="G21" s="88">
        <f t="shared" si="0"/>
        <v>398.01762114537439</v>
      </c>
      <c r="H21" s="71">
        <f>LARGE((C21,E21,G21),1)</f>
        <v>398.01762114537439</v>
      </c>
      <c r="I21" s="68">
        <v>16</v>
      </c>
    </row>
    <row r="22" spans="1:9" ht="15" customHeight="1">
      <c r="A22" s="96" t="s">
        <v>94</v>
      </c>
      <c r="B22" s="86">
        <v>0</v>
      </c>
      <c r="C22" s="88">
        <f>B22/B$15*1000*B$14</f>
        <v>0</v>
      </c>
      <c r="D22" s="87">
        <v>0</v>
      </c>
      <c r="E22" s="88">
        <f>D22/D$15*1000*D$14</f>
        <v>0</v>
      </c>
      <c r="F22" s="87">
        <v>44</v>
      </c>
      <c r="G22" s="88">
        <f>F22/F$15*1000*F$14</f>
        <v>314.97797356828193</v>
      </c>
      <c r="H22" s="71">
        <f>LARGE((C22,E22,G22),1)</f>
        <v>314.97797356828193</v>
      </c>
      <c r="I22" s="68">
        <v>25</v>
      </c>
    </row>
    <row r="23" spans="1:9" ht="15" customHeight="1">
      <c r="A23" s="96" t="s">
        <v>102</v>
      </c>
      <c r="B23" s="86">
        <v>0</v>
      </c>
      <c r="C23" s="88">
        <f>B23/B$15*1000*B$14</f>
        <v>0</v>
      </c>
      <c r="D23" s="87">
        <v>0</v>
      </c>
      <c r="E23" s="88">
        <f t="shared" si="0"/>
        <v>0</v>
      </c>
      <c r="F23" s="87">
        <v>40.799999999999997</v>
      </c>
      <c r="G23" s="88">
        <f t="shared" si="0"/>
        <v>292.07048458149779</v>
      </c>
      <c r="H23" s="71">
        <f>LARGE((C23,E23,G23),1)</f>
        <v>292.07048458149779</v>
      </c>
      <c r="I23" s="68">
        <v>29</v>
      </c>
    </row>
    <row r="24" spans="1:9" ht="15" customHeight="1">
      <c r="A24" s="96" t="s">
        <v>60</v>
      </c>
      <c r="B24" s="86">
        <v>0</v>
      </c>
      <c r="C24" s="88">
        <f t="shared" si="0"/>
        <v>0</v>
      </c>
      <c r="D24" s="87">
        <v>0</v>
      </c>
      <c r="E24" s="88">
        <f t="shared" si="0"/>
        <v>0</v>
      </c>
      <c r="F24" s="87">
        <v>39.6</v>
      </c>
      <c r="G24" s="88">
        <f>F24/F$15*1000*F$14</f>
        <v>283.48017621145374</v>
      </c>
      <c r="H24" s="71">
        <f>LARGE((C24,E24,G24),1)</f>
        <v>283.48017621145374</v>
      </c>
      <c r="I24" s="68">
        <v>31</v>
      </c>
    </row>
    <row r="25" spans="1:9" ht="15" customHeight="1">
      <c r="A25" s="96" t="s">
        <v>84</v>
      </c>
      <c r="B25" s="86">
        <v>0</v>
      </c>
      <c r="C25" s="88">
        <f t="shared" si="0"/>
        <v>0</v>
      </c>
      <c r="D25" s="87">
        <v>0</v>
      </c>
      <c r="E25" s="88">
        <f t="shared" si="0"/>
        <v>0</v>
      </c>
      <c r="F25" s="87">
        <v>39.4</v>
      </c>
      <c r="G25" s="88">
        <f t="shared" si="0"/>
        <v>282.04845814977972</v>
      </c>
      <c r="H25" s="71">
        <f>LARGE((C25,E25,G25),1)</f>
        <v>282.04845814977972</v>
      </c>
      <c r="I25" s="68">
        <v>32</v>
      </c>
    </row>
    <row r="26" spans="1:9" ht="15" customHeight="1">
      <c r="A26" s="96" t="s">
        <v>85</v>
      </c>
      <c r="B26" s="86">
        <v>0</v>
      </c>
      <c r="C26" s="88">
        <f t="shared" si="0"/>
        <v>0</v>
      </c>
      <c r="D26" s="87">
        <v>0</v>
      </c>
      <c r="E26" s="88">
        <f t="shared" si="0"/>
        <v>0</v>
      </c>
      <c r="F26" s="87">
        <v>32.200000000000003</v>
      </c>
      <c r="G26" s="88">
        <f t="shared" si="0"/>
        <v>230.50660792951547</v>
      </c>
      <c r="H26" s="71">
        <f>LARGE((C26,E26,G26),1)</f>
        <v>230.50660792951547</v>
      </c>
      <c r="I26" s="68">
        <v>35</v>
      </c>
    </row>
    <row r="27" spans="1:9" ht="15" customHeight="1">
      <c r="A27" s="96" t="s">
        <v>146</v>
      </c>
      <c r="B27" s="86">
        <v>0</v>
      </c>
      <c r="C27" s="88">
        <f t="shared" si="0"/>
        <v>0</v>
      </c>
      <c r="D27" s="87">
        <v>0</v>
      </c>
      <c r="E27" s="88">
        <f t="shared" si="0"/>
        <v>0</v>
      </c>
      <c r="F27" s="87">
        <v>26.2</v>
      </c>
      <c r="G27" s="88">
        <f t="shared" si="0"/>
        <v>187.55506607929519</v>
      </c>
      <c r="H27" s="71">
        <f>LARGE((C27,E27,G27),1)</f>
        <v>187.55506607929519</v>
      </c>
      <c r="I27" s="68">
        <v>39</v>
      </c>
    </row>
    <row r="28" spans="1:9" ht="15" customHeight="1">
      <c r="A28" s="74"/>
      <c r="B28" s="86">
        <v>0</v>
      </c>
      <c r="C28" s="88">
        <f t="shared" si="0"/>
        <v>0</v>
      </c>
      <c r="D28" s="87">
        <v>0</v>
      </c>
      <c r="E28" s="88">
        <f t="shared" si="0"/>
        <v>0</v>
      </c>
      <c r="F28" s="87">
        <v>0</v>
      </c>
      <c r="G28" s="88">
        <f t="shared" si="0"/>
        <v>0</v>
      </c>
      <c r="H28" s="71">
        <f>LARGE((C28,E28,G28),1)</f>
        <v>0</v>
      </c>
      <c r="I28" s="68"/>
    </row>
    <row r="29" spans="1:9" ht="15" customHeight="1">
      <c r="A29" s="84"/>
      <c r="B29" s="86">
        <v>0</v>
      </c>
      <c r="C29" s="88">
        <f t="shared" si="0"/>
        <v>0</v>
      </c>
      <c r="D29" s="87">
        <v>0</v>
      </c>
      <c r="E29" s="88">
        <f t="shared" si="0"/>
        <v>0</v>
      </c>
      <c r="F29" s="87">
        <v>0</v>
      </c>
      <c r="G29" s="88">
        <f t="shared" si="0"/>
        <v>0</v>
      </c>
      <c r="H29" s="71">
        <f>LARGE((C29,E29,G29),1)</f>
        <v>0</v>
      </c>
      <c r="I29" s="68"/>
    </row>
    <row r="30" spans="1:9" ht="15" customHeight="1">
      <c r="A30" s="76"/>
      <c r="B30" s="86">
        <v>0</v>
      </c>
      <c r="C30" s="88">
        <f t="shared" si="0"/>
        <v>0</v>
      </c>
      <c r="D30" s="87">
        <v>0</v>
      </c>
      <c r="E30" s="88">
        <f t="shared" si="0"/>
        <v>0</v>
      </c>
      <c r="F30" s="87">
        <v>0</v>
      </c>
      <c r="G30" s="88">
        <f t="shared" si="0"/>
        <v>0</v>
      </c>
      <c r="H30" s="71">
        <f>LARGE((C30,E30,G30),1)</f>
        <v>0</v>
      </c>
      <c r="I30" s="68"/>
    </row>
    <row r="31" spans="1:9" ht="15" customHeight="1">
      <c r="A31" s="76"/>
      <c r="B31" s="86">
        <v>0</v>
      </c>
      <c r="C31" s="88">
        <f t="shared" si="0"/>
        <v>0</v>
      </c>
      <c r="D31" s="87">
        <v>0</v>
      </c>
      <c r="E31" s="88">
        <f t="shared" si="0"/>
        <v>0</v>
      </c>
      <c r="F31" s="87">
        <v>0</v>
      </c>
      <c r="G31" s="88">
        <f t="shared" si="0"/>
        <v>0</v>
      </c>
      <c r="H31" s="71">
        <f>LARGE((C31,E31,G31),1)</f>
        <v>0</v>
      </c>
      <c r="I31" s="68"/>
    </row>
    <row r="32" spans="1:9" ht="15" customHeight="1">
      <c r="A32" s="76"/>
      <c r="B32" s="86">
        <v>0</v>
      </c>
      <c r="C32" s="88">
        <f t="shared" si="0"/>
        <v>0</v>
      </c>
      <c r="D32" s="87">
        <v>0</v>
      </c>
      <c r="E32" s="88">
        <f t="shared" si="0"/>
        <v>0</v>
      </c>
      <c r="F32" s="87">
        <v>0</v>
      </c>
      <c r="G32" s="88">
        <f t="shared" si="0"/>
        <v>0</v>
      </c>
      <c r="H32" s="71">
        <f>LARGE((C32,E32,G32),1)</f>
        <v>0</v>
      </c>
      <c r="I32" s="68"/>
    </row>
    <row r="33" spans="1:9" ht="15" customHeight="1">
      <c r="A33" s="77"/>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179" priority="16"/>
  </conditionalFormatting>
  <conditionalFormatting sqref="A50">
    <cfRule type="duplicateValues" dxfId="178" priority="17"/>
  </conditionalFormatting>
  <conditionalFormatting sqref="A51">
    <cfRule type="duplicateValues" dxfId="177" priority="14"/>
  </conditionalFormatting>
  <conditionalFormatting sqref="A51">
    <cfRule type="duplicateValues" dxfId="176" priority="15"/>
  </conditionalFormatting>
  <conditionalFormatting sqref="A34:A41 A21:A22 A28 A53 A30:A32 A43:A49">
    <cfRule type="duplicateValues" dxfId="175" priority="24"/>
  </conditionalFormatting>
  <conditionalFormatting sqref="A34:A41 A21:A22 A28 A53 A30:A32 A43:A49">
    <cfRule type="duplicateValues" dxfId="174" priority="25"/>
  </conditionalFormatting>
  <conditionalFormatting sqref="A57">
    <cfRule type="duplicateValues" dxfId="173" priority="22"/>
  </conditionalFormatting>
  <conditionalFormatting sqref="A57">
    <cfRule type="duplicateValues" dxfId="172" priority="23"/>
  </conditionalFormatting>
  <conditionalFormatting sqref="A33">
    <cfRule type="duplicateValues" dxfId="171" priority="20"/>
  </conditionalFormatting>
  <conditionalFormatting sqref="A33">
    <cfRule type="duplicateValues" dxfId="170" priority="21"/>
  </conditionalFormatting>
  <conditionalFormatting sqref="A29">
    <cfRule type="duplicateValues" dxfId="169" priority="13"/>
  </conditionalFormatting>
  <conditionalFormatting sqref="A42">
    <cfRule type="duplicateValues" dxfId="168" priority="12"/>
  </conditionalFormatting>
  <conditionalFormatting sqref="A52">
    <cfRule type="duplicateValues" dxfId="167" priority="11"/>
  </conditionalFormatting>
  <conditionalFormatting sqref="A17:A19">
    <cfRule type="duplicateValues" dxfId="166" priority="9"/>
  </conditionalFormatting>
  <conditionalFormatting sqref="A17:A19">
    <cfRule type="duplicateValues" dxfId="165" priority="10"/>
  </conditionalFormatting>
  <conditionalFormatting sqref="A23">
    <cfRule type="duplicateValues" dxfId="164" priority="7"/>
  </conditionalFormatting>
  <conditionalFormatting sqref="A23">
    <cfRule type="duplicateValues" dxfId="163" priority="8"/>
  </conditionalFormatting>
  <conditionalFormatting sqref="A24">
    <cfRule type="duplicateValues" dxfId="162" priority="5"/>
  </conditionalFormatting>
  <conditionalFormatting sqref="A24">
    <cfRule type="duplicateValues" dxfId="161" priority="6"/>
  </conditionalFormatting>
  <conditionalFormatting sqref="A25">
    <cfRule type="duplicateValues" dxfId="160" priority="3"/>
  </conditionalFormatting>
  <conditionalFormatting sqref="A25">
    <cfRule type="duplicateValues" dxfId="159" priority="4"/>
  </conditionalFormatting>
  <conditionalFormatting sqref="A27">
    <cfRule type="duplicateValues" dxfId="158" priority="1"/>
  </conditionalFormatting>
  <conditionalFormatting sqref="A27">
    <cfRule type="duplicateValues" dxfId="157" priority="2"/>
  </conditionalFormatting>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7"/>
  <sheetViews>
    <sheetView topLeftCell="A5" workbookViewId="0">
      <selection activeCell="L24" sqref="L24"/>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178</v>
      </c>
      <c r="C8" s="48"/>
      <c r="D8" s="48"/>
      <c r="E8" s="48"/>
      <c r="F8" s="92"/>
      <c r="G8" s="92"/>
      <c r="H8" s="92"/>
      <c r="I8" s="46"/>
    </row>
    <row r="9" spans="1:9" ht="15" customHeight="1">
      <c r="A9" s="47" t="s">
        <v>0</v>
      </c>
      <c r="B9" s="48" t="s">
        <v>179</v>
      </c>
      <c r="C9" s="48"/>
      <c r="D9" s="48"/>
      <c r="E9" s="48"/>
      <c r="F9" s="92"/>
      <c r="G9" s="92"/>
      <c r="H9" s="92"/>
      <c r="I9" s="46"/>
    </row>
    <row r="10" spans="1:9" ht="15" customHeight="1">
      <c r="A10" s="47" t="s">
        <v>13</v>
      </c>
      <c r="B10" s="159">
        <v>41709</v>
      </c>
      <c r="C10" s="159"/>
      <c r="D10" s="49"/>
      <c r="E10" s="49"/>
      <c r="F10" s="50"/>
      <c r="G10" s="50"/>
      <c r="H10" s="50"/>
      <c r="I10" s="46"/>
    </row>
    <row r="11" spans="1:9" ht="15" customHeight="1">
      <c r="A11" s="47" t="s">
        <v>33</v>
      </c>
      <c r="B11" s="48" t="s">
        <v>75</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0.9</v>
      </c>
      <c r="C14" s="57"/>
      <c r="D14" s="58">
        <v>0</v>
      </c>
      <c r="E14" s="57"/>
      <c r="F14" s="58">
        <v>1</v>
      </c>
      <c r="G14" s="57"/>
      <c r="H14" s="59" t="s">
        <v>18</v>
      </c>
      <c r="I14" s="60" t="s">
        <v>25</v>
      </c>
    </row>
    <row r="15" spans="1:9" ht="15" customHeight="1">
      <c r="A15" s="92" t="s">
        <v>14</v>
      </c>
      <c r="B15" s="61">
        <v>83.25</v>
      </c>
      <c r="C15" s="62"/>
      <c r="D15" s="63">
        <v>1</v>
      </c>
      <c r="E15" s="62"/>
      <c r="F15" s="63">
        <v>83.5</v>
      </c>
      <c r="G15" s="62"/>
      <c r="H15" s="59" t="s">
        <v>19</v>
      </c>
      <c r="I15" s="60" t="s">
        <v>26</v>
      </c>
    </row>
    <row r="16" spans="1:9" ht="15" customHeight="1">
      <c r="A16" s="92"/>
      <c r="B16" s="64" t="s">
        <v>5</v>
      </c>
      <c r="C16" s="65" t="s">
        <v>4</v>
      </c>
      <c r="D16" s="65" t="s">
        <v>5</v>
      </c>
      <c r="E16" s="65" t="s">
        <v>4</v>
      </c>
      <c r="F16" s="65" t="s">
        <v>5</v>
      </c>
      <c r="G16" s="65" t="s">
        <v>4</v>
      </c>
      <c r="H16" s="66" t="s">
        <v>4</v>
      </c>
      <c r="I16" s="67">
        <f>29+28</f>
        <v>57</v>
      </c>
    </row>
    <row r="17" spans="1:9" ht="15" customHeight="1">
      <c r="A17" s="96" t="s">
        <v>50</v>
      </c>
      <c r="B17" s="86">
        <v>83</v>
      </c>
      <c r="C17" s="88">
        <f>B17/B$15*1000*B$14</f>
        <v>897.29729729729729</v>
      </c>
      <c r="D17" s="87">
        <v>0</v>
      </c>
      <c r="E17" s="88">
        <f>D17/D$15*1000*D$14</f>
        <v>0</v>
      </c>
      <c r="F17" s="87">
        <v>65.75</v>
      </c>
      <c r="G17" s="88">
        <f>F17/F$15*1000*F$14</f>
        <v>787.42514970059881</v>
      </c>
      <c r="H17" s="71">
        <f>LARGE((C17,E17,G17),1)</f>
        <v>897.29729729729729</v>
      </c>
      <c r="I17" s="68">
        <v>10</v>
      </c>
    </row>
    <row r="18" spans="1:9" ht="15" customHeight="1">
      <c r="A18" s="96" t="s">
        <v>54</v>
      </c>
      <c r="B18" s="86">
        <v>70</v>
      </c>
      <c r="C18" s="88">
        <f>B18/B$15*1000*B$14</f>
        <v>756.75675675675677</v>
      </c>
      <c r="D18" s="87">
        <v>0</v>
      </c>
      <c r="E18" s="88">
        <f>D18/D$15*1000*D$14</f>
        <v>0</v>
      </c>
      <c r="F18" s="87">
        <v>0</v>
      </c>
      <c r="G18" s="88">
        <f>F18/F$15*1000*F$14</f>
        <v>0</v>
      </c>
      <c r="H18" s="71">
        <f>LARGE((C18,E18,G18),1)</f>
        <v>756.75675675675677</v>
      </c>
      <c r="I18" s="68">
        <v>14</v>
      </c>
    </row>
    <row r="19" spans="1:9" ht="15" customHeight="1">
      <c r="A19" s="96" t="s">
        <v>51</v>
      </c>
      <c r="B19" s="86">
        <v>52.5</v>
      </c>
      <c r="C19" s="88">
        <f t="shared" ref="C19:G57" si="0">B19/B$15*1000*B$14</f>
        <v>567.56756756756761</v>
      </c>
      <c r="D19" s="87">
        <v>0</v>
      </c>
      <c r="E19" s="88">
        <f t="shared" si="0"/>
        <v>0</v>
      </c>
      <c r="F19" s="87">
        <v>0</v>
      </c>
      <c r="G19" s="88">
        <f t="shared" si="0"/>
        <v>0</v>
      </c>
      <c r="H19" s="71">
        <f>LARGE((C19,E19,G19),1)</f>
        <v>567.56756756756761</v>
      </c>
      <c r="I19" s="68">
        <v>31</v>
      </c>
    </row>
    <row r="20" spans="1:9" ht="15" customHeight="1">
      <c r="A20" s="96" t="s">
        <v>53</v>
      </c>
      <c r="B20" s="86">
        <v>50.5</v>
      </c>
      <c r="C20" s="88">
        <f t="shared" si="0"/>
        <v>545.94594594594605</v>
      </c>
      <c r="D20" s="87">
        <v>0</v>
      </c>
      <c r="E20" s="88">
        <f t="shared" si="0"/>
        <v>0</v>
      </c>
      <c r="F20" s="87">
        <v>0</v>
      </c>
      <c r="G20" s="88">
        <f>F20/F$15*1000*F$14</f>
        <v>0</v>
      </c>
      <c r="H20" s="71">
        <f>LARGE((C20,E20,G20),1)</f>
        <v>545.94594594594605</v>
      </c>
      <c r="I20" s="68">
        <v>37</v>
      </c>
    </row>
    <row r="21" spans="1:9" ht="15" customHeight="1">
      <c r="A21" s="96" t="s">
        <v>61</v>
      </c>
      <c r="B21" s="86">
        <v>38.75</v>
      </c>
      <c r="C21" s="88">
        <f t="shared" si="0"/>
        <v>418.91891891891891</v>
      </c>
      <c r="D21" s="87">
        <v>0</v>
      </c>
      <c r="E21" s="88">
        <f>D21/D$15*1000*D$14</f>
        <v>0</v>
      </c>
      <c r="F21" s="87">
        <v>0</v>
      </c>
      <c r="G21" s="88">
        <f t="shared" si="0"/>
        <v>0</v>
      </c>
      <c r="H21" s="71">
        <f>LARGE((C21,E21,G21),1)</f>
        <v>418.91891891891891</v>
      </c>
      <c r="I21" s="68">
        <v>53</v>
      </c>
    </row>
    <row r="22" spans="1:9" ht="15" customHeight="1">
      <c r="A22" s="153" t="s">
        <v>194</v>
      </c>
      <c r="B22" s="148">
        <v>0</v>
      </c>
      <c r="C22" s="149">
        <f>B22/B$15*1000*B$14</f>
        <v>0</v>
      </c>
      <c r="D22" s="150">
        <v>0</v>
      </c>
      <c r="E22" s="149">
        <f>D22/D$15*1000*D$14</f>
        <v>0</v>
      </c>
      <c r="F22" s="150">
        <v>0</v>
      </c>
      <c r="G22" s="149">
        <v>782</v>
      </c>
      <c r="H22" s="151">
        <f>LARGE((C22,E22,G22),1)</f>
        <v>782</v>
      </c>
      <c r="I22" s="152"/>
    </row>
    <row r="23" spans="1:9" ht="15" customHeight="1">
      <c r="A23" s="73"/>
      <c r="B23" s="86">
        <v>0</v>
      </c>
      <c r="C23" s="88">
        <f>B23/B$15*1000*B$14</f>
        <v>0</v>
      </c>
      <c r="D23" s="87">
        <v>0</v>
      </c>
      <c r="E23" s="88">
        <f t="shared" si="0"/>
        <v>0</v>
      </c>
      <c r="F23" s="87">
        <v>0</v>
      </c>
      <c r="G23" s="88">
        <f t="shared" si="0"/>
        <v>0</v>
      </c>
      <c r="H23" s="71">
        <f>LARGE((C23,E23,G23),1)</f>
        <v>0</v>
      </c>
      <c r="I23" s="68"/>
    </row>
    <row r="24" spans="1:9" ht="15" customHeight="1">
      <c r="A24" s="84"/>
      <c r="B24" s="86">
        <v>0</v>
      </c>
      <c r="C24" s="88">
        <f t="shared" si="0"/>
        <v>0</v>
      </c>
      <c r="D24" s="87">
        <v>0</v>
      </c>
      <c r="E24" s="88">
        <f t="shared" si="0"/>
        <v>0</v>
      </c>
      <c r="F24" s="87">
        <v>0</v>
      </c>
      <c r="G24" s="88">
        <f>F24/F$15*1000*F$14</f>
        <v>0</v>
      </c>
      <c r="H24" s="71">
        <f>LARGE((C24,E24,G24),1)</f>
        <v>0</v>
      </c>
      <c r="I24" s="68"/>
    </row>
    <row r="25" spans="1:9" ht="15" customHeight="1">
      <c r="A25" s="74"/>
      <c r="B25" s="86">
        <v>0</v>
      </c>
      <c r="C25" s="88">
        <f t="shared" si="0"/>
        <v>0</v>
      </c>
      <c r="D25" s="87">
        <v>0</v>
      </c>
      <c r="E25" s="88">
        <f t="shared" si="0"/>
        <v>0</v>
      </c>
      <c r="F25" s="87">
        <v>0</v>
      </c>
      <c r="G25" s="88">
        <f t="shared" si="0"/>
        <v>0</v>
      </c>
      <c r="H25" s="71">
        <f>LARGE((C25,E25,G25),1)</f>
        <v>0</v>
      </c>
      <c r="I25" s="68"/>
    </row>
    <row r="26" spans="1:9" ht="15" customHeight="1">
      <c r="A26" s="74"/>
      <c r="B26" s="86">
        <v>0</v>
      </c>
      <c r="C26" s="88">
        <f t="shared" si="0"/>
        <v>0</v>
      </c>
      <c r="D26" s="87">
        <v>0</v>
      </c>
      <c r="E26" s="88">
        <f t="shared" si="0"/>
        <v>0</v>
      </c>
      <c r="F26" s="87">
        <v>0</v>
      </c>
      <c r="G26" s="88">
        <f t="shared" si="0"/>
        <v>0</v>
      </c>
      <c r="H26" s="71">
        <f>LARGE((C26,E26,G26),1)</f>
        <v>0</v>
      </c>
      <c r="I26" s="68"/>
    </row>
    <row r="27" spans="1:9" ht="15" customHeight="1">
      <c r="A27" s="74"/>
      <c r="B27" s="86">
        <v>0</v>
      </c>
      <c r="C27" s="88">
        <f t="shared" si="0"/>
        <v>0</v>
      </c>
      <c r="D27" s="87">
        <v>0</v>
      </c>
      <c r="E27" s="88">
        <f t="shared" si="0"/>
        <v>0</v>
      </c>
      <c r="F27" s="87">
        <v>0</v>
      </c>
      <c r="G27" s="88">
        <f t="shared" si="0"/>
        <v>0</v>
      </c>
      <c r="H27" s="71">
        <f>LARGE((C27,E27,G27),1)</f>
        <v>0</v>
      </c>
      <c r="I27" s="68"/>
    </row>
    <row r="28" spans="1:9" ht="15" customHeight="1">
      <c r="A28" s="74"/>
      <c r="B28" s="86">
        <v>0</v>
      </c>
      <c r="C28" s="88">
        <f t="shared" si="0"/>
        <v>0</v>
      </c>
      <c r="D28" s="87">
        <v>0</v>
      </c>
      <c r="E28" s="88">
        <f t="shared" si="0"/>
        <v>0</v>
      </c>
      <c r="F28" s="87">
        <v>0</v>
      </c>
      <c r="G28" s="88">
        <f t="shared" si="0"/>
        <v>0</v>
      </c>
      <c r="H28" s="71">
        <f>LARGE((C28,E28,G28),1)</f>
        <v>0</v>
      </c>
      <c r="I28" s="68"/>
    </row>
    <row r="29" spans="1:9" ht="15" customHeight="1">
      <c r="A29" s="84"/>
      <c r="B29" s="86">
        <v>0</v>
      </c>
      <c r="C29" s="88">
        <f t="shared" si="0"/>
        <v>0</v>
      </c>
      <c r="D29" s="87">
        <v>0</v>
      </c>
      <c r="E29" s="88">
        <f t="shared" si="0"/>
        <v>0</v>
      </c>
      <c r="F29" s="87">
        <v>0</v>
      </c>
      <c r="G29" s="88">
        <f t="shared" si="0"/>
        <v>0</v>
      </c>
      <c r="H29" s="71">
        <f>LARGE((C29,E29,G29),1)</f>
        <v>0</v>
      </c>
      <c r="I29" s="68"/>
    </row>
    <row r="30" spans="1:9" ht="15" customHeight="1">
      <c r="A30" s="76"/>
      <c r="B30" s="86">
        <v>0</v>
      </c>
      <c r="C30" s="88">
        <f t="shared" si="0"/>
        <v>0</v>
      </c>
      <c r="D30" s="87">
        <v>0</v>
      </c>
      <c r="E30" s="88">
        <f t="shared" si="0"/>
        <v>0</v>
      </c>
      <c r="F30" s="87">
        <v>0</v>
      </c>
      <c r="G30" s="88">
        <f t="shared" si="0"/>
        <v>0</v>
      </c>
      <c r="H30" s="71">
        <f>LARGE((C30,E30,G30),1)</f>
        <v>0</v>
      </c>
      <c r="I30" s="68"/>
    </row>
    <row r="31" spans="1:9" ht="15" customHeight="1">
      <c r="A31" s="76"/>
      <c r="B31" s="86">
        <v>0</v>
      </c>
      <c r="C31" s="88">
        <f t="shared" si="0"/>
        <v>0</v>
      </c>
      <c r="D31" s="87">
        <v>0</v>
      </c>
      <c r="E31" s="88">
        <f t="shared" si="0"/>
        <v>0</v>
      </c>
      <c r="F31" s="87">
        <v>0</v>
      </c>
      <c r="G31" s="88">
        <f t="shared" si="0"/>
        <v>0</v>
      </c>
      <c r="H31" s="71">
        <f>LARGE((C31,E31,G31),1)</f>
        <v>0</v>
      </c>
      <c r="I31" s="68"/>
    </row>
    <row r="32" spans="1:9" ht="15" customHeight="1">
      <c r="A32" s="76"/>
      <c r="B32" s="86">
        <v>0</v>
      </c>
      <c r="C32" s="88">
        <f t="shared" si="0"/>
        <v>0</v>
      </c>
      <c r="D32" s="87">
        <v>0</v>
      </c>
      <c r="E32" s="88">
        <f t="shared" si="0"/>
        <v>0</v>
      </c>
      <c r="F32" s="87">
        <v>0</v>
      </c>
      <c r="G32" s="88">
        <f t="shared" si="0"/>
        <v>0</v>
      </c>
      <c r="H32" s="71">
        <f>LARGE((C32,E32,G32),1)</f>
        <v>0</v>
      </c>
      <c r="I32" s="68"/>
    </row>
    <row r="33" spans="1:9" ht="15" customHeight="1">
      <c r="A33" s="77"/>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156" priority="14"/>
  </conditionalFormatting>
  <conditionalFormatting sqref="A50">
    <cfRule type="duplicateValues" dxfId="155" priority="15"/>
  </conditionalFormatting>
  <conditionalFormatting sqref="A51">
    <cfRule type="duplicateValues" dxfId="154" priority="12"/>
  </conditionalFormatting>
  <conditionalFormatting sqref="A51">
    <cfRule type="duplicateValues" dxfId="153" priority="13"/>
  </conditionalFormatting>
  <conditionalFormatting sqref="A34:A41 A22:A23 A27:A28 A53 A30:A32 A43:A49 A25">
    <cfRule type="duplicateValues" dxfId="152" priority="22"/>
  </conditionalFormatting>
  <conditionalFormatting sqref="A34:A41 A22:A23 A27:A28 A53 A30:A32 A43:A49 A25">
    <cfRule type="duplicateValues" dxfId="151" priority="23"/>
  </conditionalFormatting>
  <conditionalFormatting sqref="A57">
    <cfRule type="duplicateValues" dxfId="150" priority="20"/>
  </conditionalFormatting>
  <conditionalFormatting sqref="A57">
    <cfRule type="duplicateValues" dxfId="149" priority="21"/>
  </conditionalFormatting>
  <conditionalFormatting sqref="A33">
    <cfRule type="duplicateValues" dxfId="148" priority="18"/>
  </conditionalFormatting>
  <conditionalFormatting sqref="A33">
    <cfRule type="duplicateValues" dxfId="147" priority="19"/>
  </conditionalFormatting>
  <conditionalFormatting sqref="A26">
    <cfRule type="duplicateValues" dxfId="146" priority="16"/>
  </conditionalFormatting>
  <conditionalFormatting sqref="A26">
    <cfRule type="duplicateValues" dxfId="145" priority="17"/>
  </conditionalFormatting>
  <conditionalFormatting sqref="A29">
    <cfRule type="duplicateValues" dxfId="144" priority="11"/>
  </conditionalFormatting>
  <conditionalFormatting sqref="A42">
    <cfRule type="duplicateValues" dxfId="143" priority="10"/>
  </conditionalFormatting>
  <conditionalFormatting sqref="A52">
    <cfRule type="duplicateValues" dxfId="142" priority="9"/>
  </conditionalFormatting>
  <conditionalFormatting sqref="A17">
    <cfRule type="duplicateValues" dxfId="141" priority="5"/>
  </conditionalFormatting>
  <conditionalFormatting sqref="A17">
    <cfRule type="duplicateValues" dxfId="140" priority="6"/>
  </conditionalFormatting>
  <conditionalFormatting sqref="A18">
    <cfRule type="duplicateValues" dxfId="139" priority="3"/>
  </conditionalFormatting>
  <conditionalFormatting sqref="A18">
    <cfRule type="duplicateValues" dxfId="138" priority="4"/>
  </conditionalFormatting>
  <conditionalFormatting sqref="A21">
    <cfRule type="duplicateValues" dxfId="137" priority="1"/>
  </conditionalFormatting>
  <conditionalFormatting sqref="A21">
    <cfRule type="duplicateValues" dxfId="136" priority="2"/>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selection activeCell="K32" sqref="K32"/>
    </sheetView>
  </sheetViews>
  <sheetFormatPr baseColWidth="10" defaultColWidth="8.7109375" defaultRowHeight="13" x14ac:dyDescent="0"/>
  <cols>
    <col min="1" max="1" width="19.140625" customWidth="1"/>
  </cols>
  <sheetData>
    <row r="1" spans="1:9">
      <c r="A1" s="156"/>
      <c r="B1" s="135"/>
      <c r="C1" s="135"/>
      <c r="D1" s="135"/>
      <c r="E1" s="135"/>
      <c r="F1" s="135"/>
      <c r="G1" s="135"/>
      <c r="H1" s="135"/>
      <c r="I1" s="46"/>
    </row>
    <row r="2" spans="1:9">
      <c r="A2" s="156"/>
      <c r="B2" s="158" t="s">
        <v>43</v>
      </c>
      <c r="C2" s="158"/>
      <c r="D2" s="158"/>
      <c r="E2" s="158"/>
      <c r="F2" s="158"/>
      <c r="G2" s="135"/>
      <c r="H2" s="135"/>
      <c r="I2" s="46"/>
    </row>
    <row r="3" spans="1:9">
      <c r="A3" s="156"/>
      <c r="B3" s="135"/>
      <c r="C3" s="135"/>
      <c r="D3" s="135"/>
      <c r="E3" s="135"/>
      <c r="F3" s="135"/>
      <c r="G3" s="135"/>
      <c r="H3" s="135"/>
      <c r="I3" s="46"/>
    </row>
    <row r="4" spans="1:9">
      <c r="A4" s="156"/>
      <c r="B4" s="158" t="s">
        <v>34</v>
      </c>
      <c r="C4" s="158"/>
      <c r="D4" s="158"/>
      <c r="E4" s="158"/>
      <c r="F4" s="158"/>
      <c r="G4" s="135"/>
      <c r="H4" s="135"/>
      <c r="I4" s="46"/>
    </row>
    <row r="5" spans="1:9">
      <c r="A5" s="156"/>
      <c r="B5" s="135"/>
      <c r="C5" s="135"/>
      <c r="D5" s="135"/>
      <c r="E5" s="135"/>
      <c r="F5" s="135"/>
      <c r="G5" s="135"/>
      <c r="H5" s="135"/>
      <c r="I5" s="46"/>
    </row>
    <row r="6" spans="1:9">
      <c r="A6" s="156"/>
      <c r="B6" s="157"/>
      <c r="C6" s="157"/>
      <c r="D6" s="135"/>
      <c r="E6" s="135"/>
      <c r="F6" s="135"/>
      <c r="G6" s="135"/>
      <c r="H6" s="135"/>
      <c r="I6" s="46"/>
    </row>
    <row r="7" spans="1:9">
      <c r="A7" s="156"/>
      <c r="B7" s="135"/>
      <c r="C7" s="135"/>
      <c r="D7" s="135"/>
      <c r="E7" s="135"/>
      <c r="F7" s="135"/>
      <c r="G7" s="135"/>
      <c r="H7" s="135"/>
      <c r="I7" s="46"/>
    </row>
    <row r="8" spans="1:9">
      <c r="A8" s="47" t="s">
        <v>11</v>
      </c>
      <c r="B8" s="48" t="s">
        <v>183</v>
      </c>
      <c r="C8" s="48"/>
      <c r="D8" s="48"/>
      <c r="E8" s="48"/>
      <c r="F8" s="134"/>
      <c r="G8" s="134"/>
      <c r="H8" s="134"/>
      <c r="I8" s="46"/>
    </row>
    <row r="9" spans="1:9">
      <c r="A9" s="47" t="s">
        <v>0</v>
      </c>
      <c r="B9" s="48" t="s">
        <v>182</v>
      </c>
      <c r="C9" s="48"/>
      <c r="D9" s="48"/>
      <c r="E9" s="48"/>
      <c r="F9" s="134"/>
      <c r="G9" s="134"/>
      <c r="H9" s="134"/>
      <c r="I9" s="46"/>
    </row>
    <row r="10" spans="1:9">
      <c r="A10" s="47" t="s">
        <v>13</v>
      </c>
      <c r="B10" s="159">
        <v>40625</v>
      </c>
      <c r="C10" s="159"/>
      <c r="D10" s="49"/>
      <c r="E10" s="49"/>
      <c r="F10" s="50"/>
      <c r="G10" s="50"/>
      <c r="H10" s="50"/>
      <c r="I10" s="46"/>
    </row>
    <row r="11" spans="1:9">
      <c r="A11" s="47" t="s">
        <v>33</v>
      </c>
      <c r="B11" s="48" t="s">
        <v>75</v>
      </c>
      <c r="C11" s="49"/>
      <c r="D11" s="135"/>
      <c r="E11" s="135"/>
      <c r="F11" s="135"/>
      <c r="G11" s="135"/>
      <c r="H11" s="135"/>
      <c r="I11" s="46"/>
    </row>
    <row r="12" spans="1:9">
      <c r="A12" s="47" t="s">
        <v>16</v>
      </c>
      <c r="B12" s="134" t="s">
        <v>76</v>
      </c>
      <c r="C12" s="135"/>
      <c r="D12" s="135"/>
      <c r="E12" s="135"/>
      <c r="F12" s="135"/>
      <c r="G12" s="135"/>
      <c r="H12" s="135"/>
      <c r="I12" s="46"/>
    </row>
    <row r="13" spans="1:9">
      <c r="A13" s="134" t="s">
        <v>12</v>
      </c>
      <c r="B13" s="51" t="s">
        <v>2</v>
      </c>
      <c r="C13" s="52"/>
      <c r="D13" s="53" t="s">
        <v>17</v>
      </c>
      <c r="E13" s="52"/>
      <c r="F13" s="53" t="s">
        <v>1</v>
      </c>
      <c r="G13" s="52"/>
      <c r="H13" s="54"/>
      <c r="I13" s="55" t="s">
        <v>24</v>
      </c>
    </row>
    <row r="14" spans="1:9">
      <c r="A14" s="134" t="s">
        <v>15</v>
      </c>
      <c r="B14" s="56">
        <v>0.7</v>
      </c>
      <c r="C14" s="57"/>
      <c r="D14" s="58">
        <v>0</v>
      </c>
      <c r="E14" s="57"/>
      <c r="F14" s="58">
        <v>0.8</v>
      </c>
      <c r="G14" s="57"/>
      <c r="H14" s="59" t="s">
        <v>18</v>
      </c>
      <c r="I14" s="60" t="s">
        <v>25</v>
      </c>
    </row>
    <row r="15" spans="1:9">
      <c r="A15" s="134" t="s">
        <v>14</v>
      </c>
      <c r="B15" s="61">
        <v>94</v>
      </c>
      <c r="C15" s="62"/>
      <c r="D15" s="63">
        <v>1</v>
      </c>
      <c r="E15" s="62"/>
      <c r="F15" s="63">
        <v>96.4</v>
      </c>
      <c r="G15" s="62"/>
      <c r="H15" s="59" t="s">
        <v>19</v>
      </c>
      <c r="I15" s="60" t="s">
        <v>26</v>
      </c>
    </row>
    <row r="16" spans="1:9">
      <c r="A16" s="134"/>
      <c r="B16" s="64" t="s">
        <v>5</v>
      </c>
      <c r="C16" s="65" t="s">
        <v>4</v>
      </c>
      <c r="D16" s="65" t="s">
        <v>5</v>
      </c>
      <c r="E16" s="65" t="s">
        <v>4</v>
      </c>
      <c r="F16" s="65" t="s">
        <v>5</v>
      </c>
      <c r="G16" s="65" t="s">
        <v>4</v>
      </c>
      <c r="H16" s="66" t="s">
        <v>4</v>
      </c>
      <c r="I16" s="67">
        <v>76</v>
      </c>
    </row>
    <row r="17" spans="1:12">
      <c r="A17" s="96" t="s">
        <v>54</v>
      </c>
      <c r="B17" s="86">
        <v>94</v>
      </c>
      <c r="C17" s="88">
        <f>B17/B$15*1000*B$14</f>
        <v>700</v>
      </c>
      <c r="D17" s="87">
        <v>0</v>
      </c>
      <c r="E17" s="88">
        <f>D17/D$15*1000*D$14</f>
        <v>0</v>
      </c>
      <c r="F17" s="87">
        <v>91.4</v>
      </c>
      <c r="G17" s="88">
        <f>F17/F$15*1000*F$14</f>
        <v>758.50622406639013</v>
      </c>
      <c r="H17" s="71">
        <f>LARGE((C17,E17,G17),1)</f>
        <v>758.50622406639013</v>
      </c>
      <c r="I17" s="68">
        <v>3</v>
      </c>
    </row>
    <row r="18" spans="1:12">
      <c r="A18" s="96" t="s">
        <v>137</v>
      </c>
      <c r="B18" s="86">
        <v>86.6</v>
      </c>
      <c r="C18" s="88">
        <f>B18/B$15*1000*B$14</f>
        <v>644.89361702127655</v>
      </c>
      <c r="D18" s="87">
        <v>0</v>
      </c>
      <c r="E18" s="88">
        <f>D18/D$15*1000*D$14</f>
        <v>0</v>
      </c>
      <c r="F18" s="87">
        <v>87.4</v>
      </c>
      <c r="G18" s="88">
        <f>F18/F$15*1000*F$14</f>
        <v>725.31120331950206</v>
      </c>
      <c r="H18" s="71">
        <f>LARGE((C18,E18,G18),1)</f>
        <v>725.31120331950206</v>
      </c>
      <c r="I18" s="68">
        <v>4</v>
      </c>
      <c r="J18" s="139"/>
      <c r="K18" s="140"/>
      <c r="L18" s="139"/>
    </row>
    <row r="19" spans="1:12">
      <c r="A19" s="96" t="s">
        <v>56</v>
      </c>
      <c r="B19" s="86">
        <v>78.8</v>
      </c>
      <c r="C19" s="88">
        <f t="shared" ref="C19:G57" si="0">B19/B$15*1000*B$14</f>
        <v>586.80851063829789</v>
      </c>
      <c r="D19" s="87">
        <v>0</v>
      </c>
      <c r="E19" s="88">
        <f t="shared" si="0"/>
        <v>0</v>
      </c>
      <c r="F19" s="87">
        <v>74.8</v>
      </c>
      <c r="G19" s="88">
        <f t="shared" si="0"/>
        <v>620.74688796680493</v>
      </c>
      <c r="H19" s="71">
        <f>LARGE((C19,E19,G19),1)</f>
        <v>620.74688796680493</v>
      </c>
      <c r="I19" s="68">
        <v>10</v>
      </c>
      <c r="K19" s="141"/>
      <c r="L19" s="123"/>
    </row>
    <row r="20" spans="1:12">
      <c r="A20" s="96" t="s">
        <v>59</v>
      </c>
      <c r="B20" s="86">
        <v>73.2</v>
      </c>
      <c r="C20" s="88">
        <f>B20/B$15*1000*B$14</f>
        <v>545.10638297872333</v>
      </c>
      <c r="D20" s="87">
        <v>0</v>
      </c>
      <c r="E20" s="88">
        <f t="shared" si="0"/>
        <v>0</v>
      </c>
      <c r="F20" s="87">
        <v>72.400000000000006</v>
      </c>
      <c r="G20" s="88">
        <f>F20/F$15*1000*F$14</f>
        <v>600.82987551867222</v>
      </c>
      <c r="H20" s="71">
        <f>LARGE((C20,E20,G20),1)</f>
        <v>600.82987551867222</v>
      </c>
      <c r="I20" s="68">
        <v>12</v>
      </c>
      <c r="K20" s="141"/>
      <c r="L20" s="123"/>
    </row>
    <row r="21" spans="1:12">
      <c r="A21" s="96" t="s">
        <v>180</v>
      </c>
      <c r="B21" s="86">
        <v>79</v>
      </c>
      <c r="C21" s="88">
        <f>B21/B$15*1000*B$14</f>
        <v>588.29787234042556</v>
      </c>
      <c r="D21" s="87">
        <v>0</v>
      </c>
      <c r="E21" s="88">
        <f>D21/D$15*1000*D$14</f>
        <v>0</v>
      </c>
      <c r="F21" s="87">
        <v>70.599999999999994</v>
      </c>
      <c r="G21" s="88">
        <f t="shared" si="0"/>
        <v>585.89211618257264</v>
      </c>
      <c r="H21" s="71">
        <f>LARGE((C21,E21,G21),1)</f>
        <v>588.29787234042556</v>
      </c>
      <c r="I21" s="68">
        <v>13</v>
      </c>
      <c r="J21" s="139"/>
      <c r="K21" s="140"/>
      <c r="L21" s="139"/>
    </row>
    <row r="22" spans="1:12">
      <c r="A22" s="96" t="s">
        <v>51</v>
      </c>
      <c r="B22" s="86">
        <v>77.400000000000006</v>
      </c>
      <c r="C22" s="88">
        <f>B22/B$15*1000*B$14</f>
        <v>576.38297872340422</v>
      </c>
      <c r="D22" s="87">
        <v>0</v>
      </c>
      <c r="E22" s="88">
        <f>D22/D$15*1000*D$14</f>
        <v>0</v>
      </c>
      <c r="F22" s="87">
        <v>61.8</v>
      </c>
      <c r="G22" s="88">
        <f>F22/F$15*1000*F$14</f>
        <v>512.86307053941903</v>
      </c>
      <c r="H22" s="71">
        <f>LARGE((C22,E22,G22),1)</f>
        <v>576.38297872340422</v>
      </c>
      <c r="I22" s="68">
        <v>17</v>
      </c>
      <c r="J22" s="139"/>
      <c r="K22" s="140"/>
      <c r="L22" s="139"/>
    </row>
    <row r="23" spans="1:12">
      <c r="A23" s="96" t="s">
        <v>84</v>
      </c>
      <c r="B23" s="86">
        <v>75.2</v>
      </c>
      <c r="C23" s="88">
        <f>B23/B$15*1000*B$14</f>
        <v>560</v>
      </c>
      <c r="D23" s="87">
        <v>0</v>
      </c>
      <c r="E23" s="88">
        <f t="shared" si="0"/>
        <v>0</v>
      </c>
      <c r="F23" s="87">
        <v>50</v>
      </c>
      <c r="G23" s="88">
        <f t="shared" si="0"/>
        <v>414.93775933609953</v>
      </c>
      <c r="H23" s="71">
        <f>LARGE((C23,E23,G23),1)</f>
        <v>560</v>
      </c>
      <c r="I23" s="68">
        <v>19</v>
      </c>
    </row>
    <row r="24" spans="1:12">
      <c r="A24" s="96" t="s">
        <v>83</v>
      </c>
      <c r="B24" s="86">
        <v>77.400000000000006</v>
      </c>
      <c r="C24" s="88">
        <f t="shared" si="0"/>
        <v>576.38297872340422</v>
      </c>
      <c r="D24" s="87">
        <v>0</v>
      </c>
      <c r="E24" s="88">
        <f t="shared" si="0"/>
        <v>0</v>
      </c>
      <c r="F24" s="87">
        <v>0</v>
      </c>
      <c r="G24" s="88">
        <f>F24/F$15*1000*F$14</f>
        <v>0</v>
      </c>
      <c r="H24" s="71">
        <f>LARGE((C24,E24,G24),1)</f>
        <v>576.38297872340422</v>
      </c>
      <c r="I24" s="68">
        <v>25</v>
      </c>
    </row>
    <row r="25" spans="1:12">
      <c r="A25" s="96" t="s">
        <v>158</v>
      </c>
      <c r="B25" s="86">
        <v>76.599999999999994</v>
      </c>
      <c r="C25" s="88">
        <f t="shared" si="0"/>
        <v>570.42553191489344</v>
      </c>
      <c r="D25" s="87">
        <v>0</v>
      </c>
      <c r="E25" s="88">
        <f t="shared" si="0"/>
        <v>0</v>
      </c>
      <c r="F25" s="87">
        <v>0</v>
      </c>
      <c r="G25" s="88">
        <f t="shared" si="0"/>
        <v>0</v>
      </c>
      <c r="H25" s="71">
        <f>LARGE((C25,E25,G25),1)</f>
        <v>570.42553191489344</v>
      </c>
      <c r="I25" s="68">
        <v>26</v>
      </c>
    </row>
    <row r="26" spans="1:12">
      <c r="A26" s="96" t="s">
        <v>55</v>
      </c>
      <c r="B26" s="86">
        <v>70.599999999999994</v>
      </c>
      <c r="C26" s="88">
        <f t="shared" si="0"/>
        <v>525.74468085106378</v>
      </c>
      <c r="D26" s="87">
        <v>0</v>
      </c>
      <c r="E26" s="88">
        <f t="shared" si="0"/>
        <v>0</v>
      </c>
      <c r="F26" s="87">
        <v>0</v>
      </c>
      <c r="G26" s="88">
        <f t="shared" si="0"/>
        <v>0</v>
      </c>
      <c r="H26" s="71">
        <f>LARGE((C26,E26,G26),1)</f>
        <v>525.74468085106378</v>
      </c>
      <c r="I26" s="68">
        <v>31</v>
      </c>
    </row>
    <row r="27" spans="1:12">
      <c r="A27" s="96" t="s">
        <v>58</v>
      </c>
      <c r="B27" s="86">
        <v>69</v>
      </c>
      <c r="C27" s="88">
        <f t="shared" si="0"/>
        <v>513.82978723404256</v>
      </c>
      <c r="D27" s="87">
        <v>0</v>
      </c>
      <c r="E27" s="88">
        <f t="shared" si="0"/>
        <v>0</v>
      </c>
      <c r="F27" s="87">
        <v>0</v>
      </c>
      <c r="G27" s="88">
        <f t="shared" si="0"/>
        <v>0</v>
      </c>
      <c r="H27" s="71">
        <f>LARGE((C27,E27,G27),1)</f>
        <v>513.82978723404256</v>
      </c>
      <c r="I27" s="68">
        <v>34</v>
      </c>
    </row>
    <row r="28" spans="1:12">
      <c r="A28" s="96" t="s">
        <v>139</v>
      </c>
      <c r="B28" s="86">
        <v>63.8</v>
      </c>
      <c r="C28" s="88">
        <f t="shared" si="0"/>
        <v>475.10638297872333</v>
      </c>
      <c r="D28" s="87">
        <v>0</v>
      </c>
      <c r="E28" s="88">
        <f t="shared" si="0"/>
        <v>0</v>
      </c>
      <c r="F28" s="87">
        <v>0</v>
      </c>
      <c r="G28" s="88">
        <f t="shared" si="0"/>
        <v>0</v>
      </c>
      <c r="H28" s="71">
        <f>LARGE((C28,E28,G28),1)</f>
        <v>475.10638297872333</v>
      </c>
      <c r="I28" s="68">
        <v>43</v>
      </c>
    </row>
    <row r="29" spans="1:12">
      <c r="A29" s="96" t="s">
        <v>50</v>
      </c>
      <c r="B29" s="86">
        <v>60.8</v>
      </c>
      <c r="C29" s="88">
        <f t="shared" si="0"/>
        <v>452.76595744680839</v>
      </c>
      <c r="D29" s="87">
        <v>0</v>
      </c>
      <c r="E29" s="88">
        <f t="shared" si="0"/>
        <v>0</v>
      </c>
      <c r="F29" s="87">
        <v>0</v>
      </c>
      <c r="G29" s="88">
        <f t="shared" si="0"/>
        <v>0</v>
      </c>
      <c r="H29" s="71">
        <f>LARGE((C29,E29,G29),1)</f>
        <v>452.76595744680839</v>
      </c>
      <c r="I29" s="68">
        <v>47</v>
      </c>
    </row>
    <row r="30" spans="1:12">
      <c r="A30" s="96" t="s">
        <v>60</v>
      </c>
      <c r="B30" s="86">
        <v>59</v>
      </c>
      <c r="C30" s="88">
        <f t="shared" si="0"/>
        <v>439.36170212765956</v>
      </c>
      <c r="D30" s="87">
        <v>0</v>
      </c>
      <c r="E30" s="88">
        <f t="shared" si="0"/>
        <v>0</v>
      </c>
      <c r="F30" s="87">
        <v>0</v>
      </c>
      <c r="G30" s="88">
        <f t="shared" si="0"/>
        <v>0</v>
      </c>
      <c r="H30" s="71">
        <f>LARGE((C30,E30,G30),1)</f>
        <v>439.36170212765956</v>
      </c>
      <c r="I30" s="68">
        <v>48</v>
      </c>
    </row>
    <row r="31" spans="1:12">
      <c r="A31" s="96" t="s">
        <v>57</v>
      </c>
      <c r="B31" s="86">
        <v>58.2</v>
      </c>
      <c r="C31" s="88">
        <f t="shared" si="0"/>
        <v>433.40425531914894</v>
      </c>
      <c r="D31" s="87">
        <v>0</v>
      </c>
      <c r="E31" s="88">
        <f t="shared" si="0"/>
        <v>0</v>
      </c>
      <c r="F31" s="87">
        <v>0</v>
      </c>
      <c r="G31" s="88">
        <f t="shared" si="0"/>
        <v>0</v>
      </c>
      <c r="H31" s="71">
        <f>LARGE((C31,E31,G31),1)</f>
        <v>433.40425531914894</v>
      </c>
      <c r="I31" s="68">
        <v>50</v>
      </c>
    </row>
    <row r="32" spans="1:12">
      <c r="A32" s="96" t="s">
        <v>146</v>
      </c>
      <c r="B32" s="86">
        <v>54.6</v>
      </c>
      <c r="C32" s="88">
        <f t="shared" si="0"/>
        <v>406.59574468085106</v>
      </c>
      <c r="D32" s="87">
        <v>0</v>
      </c>
      <c r="E32" s="88">
        <f t="shared" si="0"/>
        <v>0</v>
      </c>
      <c r="F32" s="87">
        <v>0</v>
      </c>
      <c r="G32" s="88">
        <f t="shared" si="0"/>
        <v>0</v>
      </c>
      <c r="H32" s="71">
        <f>LARGE((C32,E32,G32),1)</f>
        <v>406.59574468085106</v>
      </c>
      <c r="I32" s="68">
        <v>53</v>
      </c>
    </row>
    <row r="33" spans="1:9">
      <c r="A33" s="96" t="s">
        <v>97</v>
      </c>
      <c r="B33" s="86">
        <v>51.8</v>
      </c>
      <c r="C33" s="88">
        <f t="shared" si="0"/>
        <v>385.74468085106378</v>
      </c>
      <c r="D33" s="87">
        <v>0</v>
      </c>
      <c r="E33" s="88">
        <f t="shared" si="0"/>
        <v>0</v>
      </c>
      <c r="F33" s="87">
        <v>0</v>
      </c>
      <c r="G33" s="88">
        <f t="shared" si="0"/>
        <v>0</v>
      </c>
      <c r="H33" s="71">
        <f>LARGE((C33,E33,G33),1)</f>
        <v>385.74468085106378</v>
      </c>
      <c r="I33" s="68">
        <v>58</v>
      </c>
    </row>
    <row r="34" spans="1:9">
      <c r="A34" s="96" t="s">
        <v>85</v>
      </c>
      <c r="B34" s="86">
        <v>40.4</v>
      </c>
      <c r="C34" s="88">
        <f t="shared" si="0"/>
        <v>300.85106382978722</v>
      </c>
      <c r="D34" s="87">
        <v>0</v>
      </c>
      <c r="E34" s="88">
        <f t="shared" si="0"/>
        <v>0</v>
      </c>
      <c r="F34" s="87">
        <v>0</v>
      </c>
      <c r="G34" s="88">
        <f t="shared" si="0"/>
        <v>0</v>
      </c>
      <c r="H34" s="71">
        <f>LARGE((C34,E34,G34),1)</f>
        <v>300.85106382978722</v>
      </c>
      <c r="I34" s="68">
        <v>65</v>
      </c>
    </row>
    <row r="35" spans="1:9">
      <c r="A35" s="96" t="s">
        <v>116</v>
      </c>
      <c r="B35" s="86">
        <v>40</v>
      </c>
      <c r="C35" s="88">
        <f t="shared" si="0"/>
        <v>297.87234042553189</v>
      </c>
      <c r="D35" s="87">
        <v>0</v>
      </c>
      <c r="E35" s="88">
        <f t="shared" si="0"/>
        <v>0</v>
      </c>
      <c r="F35" s="87">
        <v>0</v>
      </c>
      <c r="G35" s="88">
        <f t="shared" si="0"/>
        <v>0</v>
      </c>
      <c r="H35" s="71">
        <f>LARGE((C35,E35,G35),1)</f>
        <v>297.87234042553189</v>
      </c>
      <c r="I35" s="68">
        <v>67</v>
      </c>
    </row>
    <row r="36" spans="1:9">
      <c r="A36" s="76" t="s">
        <v>165</v>
      </c>
      <c r="B36" s="86">
        <v>39.6</v>
      </c>
      <c r="C36" s="88">
        <f t="shared" si="0"/>
        <v>294.89361702127655</v>
      </c>
      <c r="D36" s="87">
        <v>0</v>
      </c>
      <c r="E36" s="88">
        <f t="shared" si="0"/>
        <v>0</v>
      </c>
      <c r="F36" s="87">
        <v>0</v>
      </c>
      <c r="G36" s="88">
        <f t="shared" si="0"/>
        <v>0</v>
      </c>
      <c r="H36" s="71">
        <f>LARGE((C36,E36,G36),1)</f>
        <v>294.89361702127655</v>
      </c>
      <c r="I36" s="68">
        <v>69</v>
      </c>
    </row>
    <row r="37" spans="1:9">
      <c r="A37" s="96" t="s">
        <v>82</v>
      </c>
      <c r="B37" s="86">
        <v>38.6</v>
      </c>
      <c r="C37" s="88">
        <f t="shared" si="0"/>
        <v>287.44680851063828</v>
      </c>
      <c r="D37" s="87">
        <v>0</v>
      </c>
      <c r="E37" s="88">
        <f t="shared" si="0"/>
        <v>0</v>
      </c>
      <c r="F37" s="87">
        <v>0</v>
      </c>
      <c r="G37" s="88">
        <f t="shared" si="0"/>
        <v>0</v>
      </c>
      <c r="H37" s="71">
        <f>LARGE((C37,E37,G37),1)</f>
        <v>287.44680851063828</v>
      </c>
      <c r="I37" s="68">
        <v>71</v>
      </c>
    </row>
    <row r="38" spans="1:9">
      <c r="A38" s="76"/>
      <c r="B38" s="86">
        <v>0</v>
      </c>
      <c r="C38" s="88">
        <f t="shared" si="0"/>
        <v>0</v>
      </c>
      <c r="D38" s="87">
        <v>0</v>
      </c>
      <c r="E38" s="88">
        <f t="shared" si="0"/>
        <v>0</v>
      </c>
      <c r="F38" s="87">
        <v>0</v>
      </c>
      <c r="G38" s="88">
        <f t="shared" si="0"/>
        <v>0</v>
      </c>
      <c r="H38" s="71">
        <f>LARGE((C38,E38,G38),1)</f>
        <v>0</v>
      </c>
      <c r="I38" s="68"/>
    </row>
    <row r="39" spans="1:9">
      <c r="A39" s="76"/>
      <c r="B39" s="86">
        <v>0</v>
      </c>
      <c r="C39" s="88">
        <f t="shared" si="0"/>
        <v>0</v>
      </c>
      <c r="D39" s="87">
        <v>0</v>
      </c>
      <c r="E39" s="88">
        <f t="shared" si="0"/>
        <v>0</v>
      </c>
      <c r="F39" s="87">
        <v>0</v>
      </c>
      <c r="G39" s="88">
        <f t="shared" si="0"/>
        <v>0</v>
      </c>
      <c r="H39" s="71">
        <f>LARGE((C39,E39,G39),1)</f>
        <v>0</v>
      </c>
      <c r="I39" s="68"/>
    </row>
    <row r="40" spans="1:9">
      <c r="A40" s="75"/>
      <c r="B40" s="86">
        <v>0</v>
      </c>
      <c r="C40" s="88">
        <f t="shared" si="0"/>
        <v>0</v>
      </c>
      <c r="D40" s="87">
        <v>0</v>
      </c>
      <c r="E40" s="88">
        <f t="shared" si="0"/>
        <v>0</v>
      </c>
      <c r="F40" s="87">
        <v>0</v>
      </c>
      <c r="G40" s="88">
        <f t="shared" si="0"/>
        <v>0</v>
      </c>
      <c r="H40" s="71">
        <f>LARGE((C40,E40,G40),1)</f>
        <v>0</v>
      </c>
      <c r="I40" s="68"/>
    </row>
    <row r="41" spans="1:9">
      <c r="A41" s="75"/>
      <c r="B41" s="87">
        <v>0</v>
      </c>
      <c r="C41" s="88">
        <f t="shared" si="0"/>
        <v>0</v>
      </c>
      <c r="D41" s="87">
        <v>0</v>
      </c>
      <c r="E41" s="88">
        <f t="shared" si="0"/>
        <v>0</v>
      </c>
      <c r="F41" s="87">
        <v>0</v>
      </c>
      <c r="G41" s="88">
        <f t="shared" si="0"/>
        <v>0</v>
      </c>
      <c r="H41" s="71">
        <f>LARGE((C41,E41,G41),1)</f>
        <v>0</v>
      </c>
      <c r="I41" s="68"/>
    </row>
    <row r="42" spans="1:9">
      <c r="A42" s="84"/>
      <c r="B42" s="87">
        <v>0</v>
      </c>
      <c r="C42" s="88">
        <f t="shared" si="0"/>
        <v>0</v>
      </c>
      <c r="D42" s="87">
        <v>0</v>
      </c>
      <c r="E42" s="88">
        <f t="shared" si="0"/>
        <v>0</v>
      </c>
      <c r="F42" s="87">
        <v>0</v>
      </c>
      <c r="G42" s="88">
        <f t="shared" si="0"/>
        <v>0</v>
      </c>
      <c r="H42" s="71">
        <f>LARGE((C42,E42,G42),1)</f>
        <v>0</v>
      </c>
      <c r="I42" s="68"/>
    </row>
    <row r="43" spans="1:9">
      <c r="A43" s="75"/>
      <c r="B43" s="87">
        <v>0</v>
      </c>
      <c r="C43" s="88">
        <f t="shared" si="0"/>
        <v>0</v>
      </c>
      <c r="D43" s="87">
        <v>0</v>
      </c>
      <c r="E43" s="88">
        <f t="shared" si="0"/>
        <v>0</v>
      </c>
      <c r="F43" s="87">
        <v>0</v>
      </c>
      <c r="G43" s="88">
        <f t="shared" si="0"/>
        <v>0</v>
      </c>
      <c r="H43" s="71">
        <f>LARGE((C43,E43,G43),1)</f>
        <v>0</v>
      </c>
      <c r="I43" s="68"/>
    </row>
    <row r="44" spans="1:9">
      <c r="A44" s="75"/>
      <c r="B44" s="87">
        <v>0</v>
      </c>
      <c r="C44" s="88">
        <f t="shared" si="0"/>
        <v>0</v>
      </c>
      <c r="D44" s="87">
        <v>0</v>
      </c>
      <c r="E44" s="88">
        <f t="shared" si="0"/>
        <v>0</v>
      </c>
      <c r="F44" s="87">
        <v>0</v>
      </c>
      <c r="G44" s="88">
        <f t="shared" si="0"/>
        <v>0</v>
      </c>
      <c r="H44" s="71">
        <f>LARGE((C44,E44,G44),1)</f>
        <v>0</v>
      </c>
      <c r="I44" s="68"/>
    </row>
    <row r="45" spans="1:9">
      <c r="A45" s="76"/>
      <c r="B45" s="87">
        <v>0</v>
      </c>
      <c r="C45" s="88">
        <f t="shared" si="0"/>
        <v>0</v>
      </c>
      <c r="D45" s="87">
        <v>0</v>
      </c>
      <c r="E45" s="88">
        <f t="shared" si="0"/>
        <v>0</v>
      </c>
      <c r="F45" s="87">
        <v>0</v>
      </c>
      <c r="G45" s="88">
        <f t="shared" si="0"/>
        <v>0</v>
      </c>
      <c r="H45" s="71">
        <f>LARGE((C45,E45,G45),1)</f>
        <v>0</v>
      </c>
      <c r="I45" s="68"/>
    </row>
    <row r="46" spans="1:9">
      <c r="A46" s="76"/>
      <c r="B46" s="87">
        <v>0</v>
      </c>
      <c r="C46" s="88">
        <f t="shared" si="0"/>
        <v>0</v>
      </c>
      <c r="D46" s="87">
        <v>0</v>
      </c>
      <c r="E46" s="88">
        <f t="shared" si="0"/>
        <v>0</v>
      </c>
      <c r="F46" s="87">
        <v>0</v>
      </c>
      <c r="G46" s="88">
        <f t="shared" si="0"/>
        <v>0</v>
      </c>
      <c r="H46" s="71">
        <f>LARGE((C46,E46,G46),1)</f>
        <v>0</v>
      </c>
      <c r="I46" s="68"/>
    </row>
    <row r="47" spans="1:9">
      <c r="A47" s="75"/>
      <c r="B47" s="87">
        <v>0</v>
      </c>
      <c r="C47" s="88">
        <f t="shared" si="0"/>
        <v>0</v>
      </c>
      <c r="D47" s="87">
        <v>0</v>
      </c>
      <c r="E47" s="88">
        <f t="shared" si="0"/>
        <v>0</v>
      </c>
      <c r="F47" s="87">
        <v>0</v>
      </c>
      <c r="G47" s="88">
        <f t="shared" si="0"/>
        <v>0</v>
      </c>
      <c r="H47" s="71">
        <f>LARGE((C47,E47,G47),1)</f>
        <v>0</v>
      </c>
      <c r="I47" s="68"/>
    </row>
    <row r="48" spans="1:9">
      <c r="A48" s="75"/>
      <c r="B48" s="87">
        <v>0</v>
      </c>
      <c r="C48" s="88">
        <f t="shared" si="0"/>
        <v>0</v>
      </c>
      <c r="D48" s="87">
        <v>0</v>
      </c>
      <c r="E48" s="88">
        <f t="shared" si="0"/>
        <v>0</v>
      </c>
      <c r="F48" s="87">
        <v>0</v>
      </c>
      <c r="G48" s="88">
        <f t="shared" si="0"/>
        <v>0</v>
      </c>
      <c r="H48" s="71">
        <f>LARGE((C48,E48,G48),1)</f>
        <v>0</v>
      </c>
      <c r="I48" s="68"/>
    </row>
    <row r="49" spans="1:9">
      <c r="A49" s="75"/>
      <c r="B49" s="87">
        <v>0</v>
      </c>
      <c r="C49" s="88">
        <f t="shared" si="0"/>
        <v>0</v>
      </c>
      <c r="D49" s="87">
        <v>0</v>
      </c>
      <c r="E49" s="88">
        <f t="shared" si="0"/>
        <v>0</v>
      </c>
      <c r="F49" s="87">
        <v>0</v>
      </c>
      <c r="G49" s="88">
        <f t="shared" si="0"/>
        <v>0</v>
      </c>
      <c r="H49" s="71">
        <f>LARGE((C49,E49,G49),1)</f>
        <v>0</v>
      </c>
      <c r="I49" s="68"/>
    </row>
    <row r="50" spans="1:9">
      <c r="A50" s="76"/>
      <c r="B50" s="87">
        <v>0</v>
      </c>
      <c r="C50" s="88">
        <f t="shared" si="0"/>
        <v>0</v>
      </c>
      <c r="D50" s="87">
        <v>0</v>
      </c>
      <c r="E50" s="88">
        <f t="shared" si="0"/>
        <v>0</v>
      </c>
      <c r="F50" s="87">
        <v>0</v>
      </c>
      <c r="G50" s="88">
        <f t="shared" si="0"/>
        <v>0</v>
      </c>
      <c r="H50" s="71">
        <f>LARGE((C50,E50,G50),1)</f>
        <v>0</v>
      </c>
      <c r="I50" s="68"/>
    </row>
    <row r="51" spans="1:9">
      <c r="A51" s="70"/>
      <c r="B51" s="87">
        <v>0</v>
      </c>
      <c r="C51" s="88">
        <f t="shared" si="0"/>
        <v>0</v>
      </c>
      <c r="D51" s="87">
        <v>0</v>
      </c>
      <c r="E51" s="88">
        <f t="shared" si="0"/>
        <v>0</v>
      </c>
      <c r="F51" s="87">
        <v>0</v>
      </c>
      <c r="G51" s="88">
        <f t="shared" si="0"/>
        <v>0</v>
      </c>
      <c r="H51" s="71">
        <f>LARGE((C51,E51,G51),1)</f>
        <v>0</v>
      </c>
      <c r="I51" s="68"/>
    </row>
    <row r="52" spans="1:9">
      <c r="A52" s="82"/>
      <c r="B52" s="87">
        <v>0</v>
      </c>
      <c r="C52" s="88">
        <f t="shared" si="0"/>
        <v>0</v>
      </c>
      <c r="D52" s="87">
        <v>0</v>
      </c>
      <c r="E52" s="88">
        <f t="shared" si="0"/>
        <v>0</v>
      </c>
      <c r="F52" s="87">
        <v>0</v>
      </c>
      <c r="G52" s="88">
        <f t="shared" si="0"/>
        <v>0</v>
      </c>
      <c r="H52" s="71">
        <f>LARGE((C52,E52,G52),1)</f>
        <v>0</v>
      </c>
      <c r="I52" s="68"/>
    </row>
    <row r="53" spans="1:9">
      <c r="A53" s="78"/>
      <c r="B53" s="87">
        <v>0</v>
      </c>
      <c r="C53" s="88">
        <f t="shared" si="0"/>
        <v>0</v>
      </c>
      <c r="D53" s="87">
        <v>0</v>
      </c>
      <c r="E53" s="88">
        <f t="shared" si="0"/>
        <v>0</v>
      </c>
      <c r="F53" s="87">
        <v>0</v>
      </c>
      <c r="G53" s="88">
        <f t="shared" si="0"/>
        <v>0</v>
      </c>
      <c r="H53" s="71">
        <f>LARGE((C53,E53,G53),1)</f>
        <v>0</v>
      </c>
      <c r="I53" s="68"/>
    </row>
    <row r="54" spans="1:9">
      <c r="A54" s="75"/>
      <c r="B54" s="87">
        <v>0</v>
      </c>
      <c r="C54" s="88">
        <f t="shared" si="0"/>
        <v>0</v>
      </c>
      <c r="D54" s="87">
        <v>0</v>
      </c>
      <c r="E54" s="88">
        <f t="shared" si="0"/>
        <v>0</v>
      </c>
      <c r="F54" s="87">
        <v>0</v>
      </c>
      <c r="G54" s="88">
        <f t="shared" si="0"/>
        <v>0</v>
      </c>
      <c r="H54" s="71">
        <f>LARGE((C54,E54,G54),1)</f>
        <v>0</v>
      </c>
      <c r="I54" s="68"/>
    </row>
    <row r="55" spans="1:9">
      <c r="A55" s="76"/>
      <c r="B55" s="87">
        <v>0</v>
      </c>
      <c r="C55" s="88">
        <f t="shared" si="0"/>
        <v>0</v>
      </c>
      <c r="D55" s="87">
        <v>0</v>
      </c>
      <c r="E55" s="88">
        <f t="shared" si="0"/>
        <v>0</v>
      </c>
      <c r="F55" s="87">
        <v>0</v>
      </c>
      <c r="G55" s="88">
        <f t="shared" si="0"/>
        <v>0</v>
      </c>
      <c r="H55" s="71">
        <f>LARGE((C55,E55,G55),1)</f>
        <v>0</v>
      </c>
      <c r="I55" s="68"/>
    </row>
    <row r="56" spans="1:9">
      <c r="A56" s="76"/>
      <c r="B56" s="87">
        <v>0</v>
      </c>
      <c r="C56" s="88">
        <f t="shared" si="0"/>
        <v>0</v>
      </c>
      <c r="D56" s="87">
        <v>0</v>
      </c>
      <c r="E56" s="88">
        <f t="shared" si="0"/>
        <v>0</v>
      </c>
      <c r="F56" s="87">
        <v>0</v>
      </c>
      <c r="G56" s="88">
        <f t="shared" si="0"/>
        <v>0</v>
      </c>
      <c r="H56" s="71">
        <f>LARGE((C56,E56,G56),1)</f>
        <v>0</v>
      </c>
      <c r="I56" s="68"/>
    </row>
    <row r="57" spans="1:9">
      <c r="A57" s="79"/>
      <c r="B57" s="87">
        <v>0</v>
      </c>
      <c r="C57" s="88">
        <f t="shared" si="0"/>
        <v>0</v>
      </c>
      <c r="D57" s="87">
        <v>0</v>
      </c>
      <c r="E57" s="88">
        <f t="shared" si="0"/>
        <v>0</v>
      </c>
      <c r="F57" s="87">
        <v>0</v>
      </c>
      <c r="G57" s="88">
        <f t="shared" si="0"/>
        <v>0</v>
      </c>
      <c r="H57" s="71">
        <f>LARGE((C57,E57,G57),1)</f>
        <v>0</v>
      </c>
      <c r="I57" s="68"/>
    </row>
    <row r="58" spans="1:9">
      <c r="A58" s="76"/>
      <c r="B58" s="87">
        <v>0</v>
      </c>
      <c r="C58" s="88">
        <f>B58/B$15*1000*B$14</f>
        <v>0</v>
      </c>
      <c r="D58" s="87">
        <v>0</v>
      </c>
      <c r="E58" s="88">
        <f>D58/D$15*1000*D$14</f>
        <v>0</v>
      </c>
      <c r="F58" s="87">
        <v>0</v>
      </c>
      <c r="G58" s="88">
        <f>F58/F$15*1000*F$14</f>
        <v>0</v>
      </c>
      <c r="H58" s="71">
        <f>LARGE((C58,E58,G58),1)</f>
        <v>0</v>
      </c>
      <c r="I58" s="68"/>
    </row>
  </sheetData>
  <mergeCells count="5">
    <mergeCell ref="A1:A7"/>
    <mergeCell ref="B2:F2"/>
    <mergeCell ref="B4:F4"/>
    <mergeCell ref="B6:C6"/>
    <mergeCell ref="B10:C10"/>
  </mergeCells>
  <conditionalFormatting sqref="A50">
    <cfRule type="duplicateValues" dxfId="135" priority="52"/>
  </conditionalFormatting>
  <conditionalFormatting sqref="A50">
    <cfRule type="duplicateValues" dxfId="134" priority="53"/>
  </conditionalFormatting>
  <conditionalFormatting sqref="A51">
    <cfRule type="duplicateValues" dxfId="133" priority="50"/>
  </conditionalFormatting>
  <conditionalFormatting sqref="A51">
    <cfRule type="duplicateValues" dxfId="132" priority="51"/>
  </conditionalFormatting>
  <conditionalFormatting sqref="A35:A41 A53 A43:A49">
    <cfRule type="duplicateValues" dxfId="131" priority="60"/>
  </conditionalFormatting>
  <conditionalFormatting sqref="A35:A41 A53 A43:A49">
    <cfRule type="duplicateValues" dxfId="130" priority="61"/>
  </conditionalFormatting>
  <conditionalFormatting sqref="A57">
    <cfRule type="duplicateValues" dxfId="129" priority="58"/>
  </conditionalFormatting>
  <conditionalFormatting sqref="A57">
    <cfRule type="duplicateValues" dxfId="128" priority="59"/>
  </conditionalFormatting>
  <conditionalFormatting sqref="A33">
    <cfRule type="duplicateValues" dxfId="127" priority="56"/>
  </conditionalFormatting>
  <conditionalFormatting sqref="A33">
    <cfRule type="duplicateValues" dxfId="126" priority="57"/>
  </conditionalFormatting>
  <conditionalFormatting sqref="A26">
    <cfRule type="duplicateValues" dxfId="125" priority="54"/>
  </conditionalFormatting>
  <conditionalFormatting sqref="A26">
    <cfRule type="duplicateValues" dxfId="124" priority="55"/>
  </conditionalFormatting>
  <conditionalFormatting sqref="A42">
    <cfRule type="duplicateValues" dxfId="123" priority="48"/>
  </conditionalFormatting>
  <conditionalFormatting sqref="A52">
    <cfRule type="duplicateValues" dxfId="122" priority="47"/>
  </conditionalFormatting>
  <conditionalFormatting sqref="A17">
    <cfRule type="duplicateValues" dxfId="121" priority="39"/>
  </conditionalFormatting>
  <conditionalFormatting sqref="A17">
    <cfRule type="duplicateValues" dxfId="120" priority="40"/>
  </conditionalFormatting>
  <conditionalFormatting sqref="A18">
    <cfRule type="duplicateValues" dxfId="119" priority="37"/>
  </conditionalFormatting>
  <conditionalFormatting sqref="A18">
    <cfRule type="duplicateValues" dxfId="118" priority="38"/>
  </conditionalFormatting>
  <conditionalFormatting sqref="A24">
    <cfRule type="duplicateValues" dxfId="117" priority="25"/>
  </conditionalFormatting>
  <conditionalFormatting sqref="A24">
    <cfRule type="duplicateValues" dxfId="116" priority="26"/>
  </conditionalFormatting>
  <conditionalFormatting sqref="A25">
    <cfRule type="duplicateValues" dxfId="115" priority="23"/>
  </conditionalFormatting>
  <conditionalFormatting sqref="A25">
    <cfRule type="duplicateValues" dxfId="114" priority="24"/>
  </conditionalFormatting>
  <conditionalFormatting sqref="A27">
    <cfRule type="duplicateValues" dxfId="113" priority="21"/>
  </conditionalFormatting>
  <conditionalFormatting sqref="A27">
    <cfRule type="duplicateValues" dxfId="112" priority="22"/>
  </conditionalFormatting>
  <conditionalFormatting sqref="A28">
    <cfRule type="duplicateValues" dxfId="111" priority="19"/>
  </conditionalFormatting>
  <conditionalFormatting sqref="A28">
    <cfRule type="duplicateValues" dxfId="110" priority="20"/>
  </conditionalFormatting>
  <conditionalFormatting sqref="A29">
    <cfRule type="duplicateValues" dxfId="109" priority="17"/>
  </conditionalFormatting>
  <conditionalFormatting sqref="A29">
    <cfRule type="duplicateValues" dxfId="108" priority="18"/>
  </conditionalFormatting>
  <conditionalFormatting sqref="A30">
    <cfRule type="duplicateValues" dxfId="107" priority="15"/>
  </conditionalFormatting>
  <conditionalFormatting sqref="A30">
    <cfRule type="duplicateValues" dxfId="106" priority="16"/>
  </conditionalFormatting>
  <conditionalFormatting sqref="A31">
    <cfRule type="duplicateValues" dxfId="105" priority="13"/>
  </conditionalFormatting>
  <conditionalFormatting sqref="A31">
    <cfRule type="duplicateValues" dxfId="104" priority="14"/>
  </conditionalFormatting>
  <conditionalFormatting sqref="A32">
    <cfRule type="duplicateValues" dxfId="103" priority="11"/>
  </conditionalFormatting>
  <conditionalFormatting sqref="A32">
    <cfRule type="duplicateValues" dxfId="102" priority="12"/>
  </conditionalFormatting>
  <conditionalFormatting sqref="A34">
    <cfRule type="duplicateValues" dxfId="101" priority="9"/>
  </conditionalFormatting>
  <conditionalFormatting sqref="A34">
    <cfRule type="duplicateValues" dxfId="100" priority="10"/>
  </conditionalFormatting>
  <conditionalFormatting sqref="K20">
    <cfRule type="duplicateValues" dxfId="99" priority="7"/>
  </conditionalFormatting>
  <conditionalFormatting sqref="K20">
    <cfRule type="duplicateValues" dxfId="98" priority="8"/>
  </conditionalFormatting>
  <conditionalFormatting sqref="A19">
    <cfRule type="duplicateValues" dxfId="97" priority="5"/>
  </conditionalFormatting>
  <conditionalFormatting sqref="A19">
    <cfRule type="duplicateValues" dxfId="96" priority="6"/>
  </conditionalFormatting>
  <conditionalFormatting sqref="A20">
    <cfRule type="duplicateValues" dxfId="95" priority="3"/>
  </conditionalFormatting>
  <conditionalFormatting sqref="A20">
    <cfRule type="duplicateValues" dxfId="94" priority="4"/>
  </conditionalFormatting>
  <conditionalFormatting sqref="A23">
    <cfRule type="duplicateValues" dxfId="93" priority="1"/>
  </conditionalFormatting>
  <conditionalFormatting sqref="A23">
    <cfRule type="duplicateValues" dxfId="92" priority="2"/>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topLeftCell="A43" workbookViewId="0">
      <selection activeCell="I7" sqref="I7"/>
    </sheetView>
  </sheetViews>
  <sheetFormatPr baseColWidth="10" defaultColWidth="10.5703125" defaultRowHeight="11" x14ac:dyDescent="0"/>
  <cols>
    <col min="1" max="2" width="10.5703125" style="1" customWidth="1"/>
    <col min="3" max="3" width="18.140625" style="1" customWidth="1"/>
    <col min="4" max="4" width="5.42578125" style="1" customWidth="1"/>
    <col min="5" max="16" width="4.85546875" style="40" customWidth="1"/>
    <col min="17" max="24" width="4.7109375" style="40" customWidth="1"/>
    <col min="25" max="16384" width="10.5703125" style="40"/>
  </cols>
  <sheetData>
    <row r="1" spans="1:24" s="30" customFormat="1" ht="33.75" customHeight="1" thickBot="1">
      <c r="A1" s="29"/>
      <c r="B1" s="29"/>
      <c r="C1" s="29"/>
      <c r="D1" s="29"/>
      <c r="E1" s="69">
        <v>2018</v>
      </c>
      <c r="F1" s="110"/>
      <c r="G1" s="110"/>
      <c r="H1" s="110"/>
      <c r="I1" s="110"/>
      <c r="J1" s="110"/>
      <c r="K1" s="110"/>
      <c r="L1" s="110"/>
    </row>
    <row r="2" spans="1:24" s="30" customFormat="1" ht="38" customHeight="1" thickBot="1">
      <c r="A2" s="31"/>
      <c r="B2" s="31"/>
      <c r="C2" s="32"/>
      <c r="D2" s="32"/>
      <c r="E2" s="106" t="s">
        <v>38</v>
      </c>
      <c r="F2" s="106" t="s">
        <v>38</v>
      </c>
      <c r="G2" s="106" t="s">
        <v>78</v>
      </c>
      <c r="H2" s="106" t="s">
        <v>78</v>
      </c>
      <c r="I2" s="106" t="s">
        <v>140</v>
      </c>
      <c r="J2" s="106" t="s">
        <v>168</v>
      </c>
      <c r="K2" s="106" t="s">
        <v>162</v>
      </c>
      <c r="L2" s="106" t="s">
        <v>144</v>
      </c>
      <c r="M2" s="106" t="s">
        <v>163</v>
      </c>
      <c r="N2" s="106" t="s">
        <v>167</v>
      </c>
      <c r="O2" s="106" t="s">
        <v>169</v>
      </c>
      <c r="P2" s="106" t="s">
        <v>169</v>
      </c>
      <c r="Q2" s="106" t="s">
        <v>174</v>
      </c>
      <c r="R2" s="106" t="s">
        <v>174</v>
      </c>
      <c r="S2" s="106" t="s">
        <v>174</v>
      </c>
      <c r="T2" s="106" t="s">
        <v>178</v>
      </c>
      <c r="U2" s="106" t="s">
        <v>181</v>
      </c>
      <c r="V2" s="106" t="s">
        <v>181</v>
      </c>
      <c r="W2" s="106" t="s">
        <v>188</v>
      </c>
      <c r="X2" s="106" t="s">
        <v>189</v>
      </c>
    </row>
    <row r="3" spans="1:24" s="36" customFormat="1" ht="30.75" customHeight="1">
      <c r="A3" s="33"/>
      <c r="B3" s="34"/>
      <c r="C3" s="34" t="s">
        <v>22</v>
      </c>
      <c r="D3" s="35"/>
      <c r="E3" s="107" t="s">
        <v>39</v>
      </c>
      <c r="F3" s="107" t="s">
        <v>39</v>
      </c>
      <c r="G3" s="108" t="s">
        <v>77</v>
      </c>
      <c r="H3" s="108" t="s">
        <v>77</v>
      </c>
      <c r="I3" s="108" t="s">
        <v>136</v>
      </c>
      <c r="J3" s="108" t="s">
        <v>136</v>
      </c>
      <c r="K3" s="108" t="s">
        <v>136</v>
      </c>
      <c r="L3" s="108" t="s">
        <v>145</v>
      </c>
      <c r="M3" s="108" t="s">
        <v>164</v>
      </c>
      <c r="N3" s="108" t="s">
        <v>136</v>
      </c>
      <c r="O3" s="108" t="s">
        <v>170</v>
      </c>
      <c r="P3" s="108" t="s">
        <v>170</v>
      </c>
      <c r="Q3" s="108" t="s">
        <v>121</v>
      </c>
      <c r="R3" s="108" t="s">
        <v>121</v>
      </c>
      <c r="S3" s="108" t="s">
        <v>121</v>
      </c>
      <c r="T3" s="108" t="s">
        <v>179</v>
      </c>
      <c r="U3" s="108" t="s">
        <v>40</v>
      </c>
      <c r="V3" s="108" t="s">
        <v>161</v>
      </c>
      <c r="W3" s="108" t="s">
        <v>40</v>
      </c>
      <c r="X3" s="108" t="s">
        <v>40</v>
      </c>
    </row>
    <row r="4" spans="1:24">
      <c r="A4" s="37"/>
      <c r="B4" s="38"/>
      <c r="C4" s="39"/>
      <c r="D4" s="39"/>
      <c r="E4" s="105">
        <v>41602</v>
      </c>
      <c r="F4" s="104">
        <v>41603</v>
      </c>
      <c r="G4" s="105">
        <v>41658</v>
      </c>
      <c r="H4" s="105">
        <v>41659</v>
      </c>
      <c r="I4" s="105">
        <v>41666</v>
      </c>
      <c r="J4" s="105">
        <v>41678</v>
      </c>
      <c r="K4" s="105">
        <v>41670</v>
      </c>
      <c r="L4" s="105">
        <v>41679</v>
      </c>
      <c r="M4" s="105">
        <v>41694</v>
      </c>
      <c r="N4" s="105">
        <v>41679</v>
      </c>
      <c r="O4" s="105">
        <v>41691</v>
      </c>
      <c r="P4" s="105">
        <v>41692</v>
      </c>
      <c r="Q4" s="105">
        <v>41713</v>
      </c>
      <c r="R4" s="105">
        <v>41714</v>
      </c>
      <c r="S4" s="105">
        <v>41715</v>
      </c>
      <c r="T4" s="105">
        <v>41709</v>
      </c>
      <c r="U4" s="105">
        <v>41721</v>
      </c>
      <c r="V4" s="105">
        <v>41720</v>
      </c>
      <c r="W4" s="105">
        <v>41728</v>
      </c>
      <c r="X4" s="105">
        <v>41729</v>
      </c>
    </row>
    <row r="5" spans="1:24" ht="12" thickBot="1">
      <c r="A5" s="37"/>
      <c r="B5" s="38"/>
      <c r="C5" s="39"/>
      <c r="D5" s="39"/>
      <c r="E5" s="97" t="s">
        <v>40</v>
      </c>
      <c r="F5" s="98" t="s">
        <v>66</v>
      </c>
      <c r="G5" s="99" t="s">
        <v>40</v>
      </c>
      <c r="H5" s="99" t="s">
        <v>40</v>
      </c>
      <c r="I5" s="99" t="s">
        <v>40</v>
      </c>
      <c r="J5" s="99" t="s">
        <v>161</v>
      </c>
      <c r="K5" s="99" t="s">
        <v>40</v>
      </c>
      <c r="L5" s="99" t="s">
        <v>40</v>
      </c>
      <c r="M5" s="99" t="s">
        <v>40</v>
      </c>
      <c r="N5" s="99" t="s">
        <v>161</v>
      </c>
      <c r="O5" s="99" t="s">
        <v>40</v>
      </c>
      <c r="P5" s="99" t="s">
        <v>66</v>
      </c>
      <c r="Q5" s="99" t="s">
        <v>40</v>
      </c>
      <c r="R5" s="99" t="s">
        <v>66</v>
      </c>
      <c r="S5" s="99" t="s">
        <v>161</v>
      </c>
      <c r="T5" s="99" t="s">
        <v>40</v>
      </c>
      <c r="U5" s="99" t="s">
        <v>40</v>
      </c>
      <c r="V5" s="99" t="s">
        <v>161</v>
      </c>
      <c r="W5" s="99" t="s">
        <v>40</v>
      </c>
      <c r="X5" s="99" t="s">
        <v>40</v>
      </c>
    </row>
    <row r="6" spans="1:24">
      <c r="A6" s="37"/>
      <c r="B6" s="38"/>
      <c r="C6" s="39"/>
      <c r="D6" s="41"/>
      <c r="E6" s="80" t="s">
        <v>23</v>
      </c>
      <c r="F6" s="81" t="s">
        <v>23</v>
      </c>
      <c r="G6" s="81" t="s">
        <v>23</v>
      </c>
      <c r="H6" s="81" t="s">
        <v>23</v>
      </c>
      <c r="I6" s="81" t="s">
        <v>23</v>
      </c>
      <c r="J6" s="81" t="s">
        <v>23</v>
      </c>
      <c r="K6" s="81" t="s">
        <v>23</v>
      </c>
      <c r="L6" s="81" t="s">
        <v>23</v>
      </c>
      <c r="M6" s="81" t="s">
        <v>23</v>
      </c>
      <c r="N6" s="81" t="s">
        <v>23</v>
      </c>
      <c r="O6" s="81" t="s">
        <v>23</v>
      </c>
      <c r="P6" s="81" t="s">
        <v>23</v>
      </c>
      <c r="Q6" s="81" t="s">
        <v>23</v>
      </c>
      <c r="R6" s="81" t="s">
        <v>23</v>
      </c>
      <c r="S6" s="81" t="s">
        <v>23</v>
      </c>
      <c r="T6" s="81" t="s">
        <v>23</v>
      </c>
      <c r="U6" s="81" t="s">
        <v>23</v>
      </c>
      <c r="V6" s="81" t="s">
        <v>23</v>
      </c>
      <c r="W6" s="81" t="s">
        <v>23</v>
      </c>
      <c r="X6" s="81" t="s">
        <v>23</v>
      </c>
    </row>
    <row r="7" spans="1:24" s="45" customFormat="1">
      <c r="A7" s="42" t="s">
        <v>37</v>
      </c>
      <c r="B7" s="43" t="s">
        <v>36</v>
      </c>
      <c r="C7" s="41" t="s">
        <v>10</v>
      </c>
      <c r="D7" s="44" t="s">
        <v>28</v>
      </c>
      <c r="E7" s="72">
        <f>'COT SS MT.SIAMA'!I16</f>
        <v>56</v>
      </c>
      <c r="F7" s="72">
        <f>'COT B.A MT SIAMA'!I16</f>
        <v>51</v>
      </c>
      <c r="G7" s="72">
        <f>'Muskoka TT Jan 20'!I16</f>
        <v>46</v>
      </c>
      <c r="H7" s="72">
        <f>'Muskoka TT Jan 21'!I16</f>
        <v>40</v>
      </c>
      <c r="I7" s="72">
        <f>'Canada Cup Calgary SS'!I16</f>
        <v>62</v>
      </c>
      <c r="J7" s="72">
        <f>'Calgary NorAm Halfpipe Feb 11'!I16</f>
        <v>33</v>
      </c>
      <c r="K7" s="72">
        <f>'Calgary NorAm SS'!I16</f>
        <v>73</v>
      </c>
      <c r="L7" s="72">
        <f>'Caledon Timber Tour'!I16</f>
        <v>43</v>
      </c>
      <c r="M7" s="72">
        <f>'Horseshoe Provincials SS'!I16</f>
        <v>48</v>
      </c>
      <c r="N7" s="72">
        <f>'Calgary Nor Am HP Feb 10'!I16</f>
        <v>36</v>
      </c>
      <c r="O7" s="72">
        <f>'Aspen Nor-Am SS'!I16</f>
        <v>86</v>
      </c>
      <c r="P7" s="72">
        <v>49</v>
      </c>
      <c r="Q7" s="72">
        <f>'Jr. Nats SS'!I16</f>
        <v>64</v>
      </c>
      <c r="R7" s="72">
        <f>'Jr. Nats BA'!I16</f>
        <v>54</v>
      </c>
      <c r="S7" s="72">
        <f>'Jr. Nats HP'!I16</f>
        <v>40</v>
      </c>
      <c r="T7" s="72">
        <f>'Mammoth NorAM SS'!I16</f>
        <v>57</v>
      </c>
      <c r="U7" s="72">
        <f>'Stoneham Canada Cup SS'!I16</f>
        <v>76</v>
      </c>
      <c r="V7" s="72">
        <f>'Stoneham Canada Cup HP'!I16</f>
        <v>30</v>
      </c>
      <c r="W7" s="72">
        <f>'Le Relais Nor Am'!I16</f>
        <v>53</v>
      </c>
      <c r="X7" s="72">
        <f>'Step Up Tour Le Relais PRO'!I16</f>
        <v>55</v>
      </c>
    </row>
    <row r="8" spans="1:24" ht="15" customHeight="1">
      <c r="A8" s="100" t="s">
        <v>52</v>
      </c>
      <c r="B8" s="100" t="s">
        <v>67</v>
      </c>
      <c r="C8" s="96" t="s">
        <v>50</v>
      </c>
      <c r="D8" s="103">
        <f>IF(ISNA(VLOOKUP($C8,'RPA Calculations'!$C$6:$K$118,3,FALSE))=TRUE,"0",VLOOKUP($C8,'RPA Calculations'!$C$6:$K$118,3,FALSE))</f>
        <v>1</v>
      </c>
      <c r="E8" s="22">
        <f>IF(ISNA(VLOOKUP($C8,'COT SS MT.SIAMA'!$A$17:$I$137,9,FALSE))=TRUE,"0",VLOOKUP($C8,'COT SS MT.SIAMA'!$A$17:$I$137,9,FALSE))</f>
        <v>5</v>
      </c>
      <c r="F8" s="22" t="str">
        <f>IF(ISNA(VLOOKUP($C8,'COT B.A MT SIAMA'!$A$17:$I$129,9,FALSE))=TRUE,"0",VLOOKUP($C8,'COT B.A MT SIAMA'!$A$17:$I$129,9,FALSE))</f>
        <v>0</v>
      </c>
      <c r="G8" s="23">
        <f>IF(ISNA(VLOOKUP($C8,'Muskoka TT Jan 20'!$A$17:$I$132,9,FALSE))=TRUE,0,VLOOKUP($C8,'Muskoka TT Jan 20'!$A$17:$I$132,9,FALSE))</f>
        <v>0</v>
      </c>
      <c r="H8" s="23">
        <f>IF(ISNA(VLOOKUP($C8,'Muskoka TT Jan 21'!$A$17:$I$132,9,FALSE))=TRUE,0,VLOOKUP($C8,'Muskoka TT Jan 21'!$A$17:$I$132,9,FALSE))</f>
        <v>0</v>
      </c>
      <c r="I8" s="23">
        <f>IF(ISNA(VLOOKUP($C8,'Canada Cup Calgary SS'!$A$17:$I$132,9,FALSE))=TRUE,0,VLOOKUP($C8,'Canada Cup Calgary SS'!$A$17:$I$132,9,FALSE))</f>
        <v>4</v>
      </c>
      <c r="J8" s="23">
        <f>IF(ISNA(VLOOKUP($C8,'Calgary NorAm Halfpipe Feb 11'!$A$17:$I$132,9,FALSE))=TRUE,0,VLOOKUP($C8,'Calgary NorAm Halfpipe Feb 11'!$A$17:$I$132,9,FALSE))</f>
        <v>0</v>
      </c>
      <c r="K8" s="23">
        <f>IF(ISNA(VLOOKUP($C8,'Calgary NorAm SS'!$A$17:$I$132,9,FALSE))=TRUE,0,VLOOKUP($C8,'Calgary NorAm SS'!$A$17:$I$132,9,FALSE))</f>
        <v>23</v>
      </c>
      <c r="L8" s="23">
        <f>IF(ISNA(VLOOKUP($C8,'Caledon Timber Tour'!$A$17:$I$132,9,FALSE))=TRUE,0,VLOOKUP($C8,'Caledon Timber Tour'!$A$17:$I$132,9,FALSE))</f>
        <v>0</v>
      </c>
      <c r="M8" s="23">
        <f>IF(ISNA(VLOOKUP($C8,'Horseshoe Provincials SS'!$A$17:$I$132,9,FALSE))=TRUE,0,VLOOKUP($C8,'Horseshoe Provincials SS'!$A$17:$I$132,9,FALSE))</f>
        <v>0</v>
      </c>
      <c r="N8" s="23">
        <f>IF(ISNA(VLOOKUP($C8,'Calgary Nor Am HP Feb 10'!$A$17:$I$132,9,FALSE))=TRUE,0,VLOOKUP($C8,'Calgary Nor Am HP Feb 10'!$A$17:$I$132,9,FALSE))</f>
        <v>0</v>
      </c>
      <c r="O8" s="23">
        <f>IF(ISNA(VLOOKUP($C8,'Aspen Nor-Am SS'!$A$17:$I$132,9,FALSE))=TRUE,0,VLOOKUP($C8,'Aspen Nor-Am SS'!$A$17:$I$132,9,FALSE))</f>
        <v>32</v>
      </c>
      <c r="P8" s="23">
        <f>IF(ISNA(VLOOKUP($C8,'Aspen Nor-Am BA'!$A$17:$I$132,9,FALSE))=TRUE,0,VLOOKUP($C8,'Aspen Nor-Am BA'!$A$17:$I$132,9,FALSE))</f>
        <v>29</v>
      </c>
      <c r="Q8" s="23">
        <f>IF(ISNA(VLOOKUP($C8,'Jr. Nats SS'!$A$17:$I$132,9,FALSE))=TRUE,0,VLOOKUP($C8,'Jr. Nats SS'!$A$17:$I$132,9,FALSE))</f>
        <v>0</v>
      </c>
      <c r="R8" s="23">
        <f>IF(ISNA(VLOOKUP($C8,'Jr. Nats BA'!$A$17:$I$132,9,FALSE))=TRUE,0,VLOOKUP($C8,'Jr. Nats BA'!$A$17:$I$132,9,FALSE))</f>
        <v>0</v>
      </c>
      <c r="S8" s="23">
        <f>IF(ISNA(VLOOKUP($C8,'Jr. Nats HP'!$A$17:$I$132,9,FALSE))=TRUE,0,VLOOKUP($C8,'Jr. Nats HP'!$A$17:$I$132,9,FALSE))</f>
        <v>0</v>
      </c>
      <c r="T8" s="23">
        <f>IF(ISNA(VLOOKUP($C8,'Mammoth NorAM SS'!$A$17:$I$132,9,FALSE))=TRUE,0,VLOOKUP($C8,'Mammoth NorAM SS'!$A$17:$I$132,9,FALSE))</f>
        <v>10</v>
      </c>
      <c r="U8" s="23">
        <f>IF(ISNA(VLOOKUP($C8,'Stoneham Canada Cup SS'!$A$17:$I$132,9,FALSE))=TRUE,0,VLOOKUP($C8,'Stoneham Canada Cup SS'!$A$17:$I$132,9,FALSE))</f>
        <v>47</v>
      </c>
      <c r="V8" s="23">
        <f>IF(ISNA(VLOOKUP($C8,'Stoneham Canada Cup HP'!$A$17:$I$132,9,FALSE))=TRUE,0,VLOOKUP($C8,'Stoneham Canada Cup HP'!$A$17:$I$132,9,FALSE))</f>
        <v>0</v>
      </c>
      <c r="W8" s="23">
        <f>IF(ISNA(VLOOKUP($C8,'Le Relais Nor Am'!$A$17:$I$132,9,FALSE))=TRUE,0,VLOOKUP($C8,'Le Relais Nor Am'!$A$17:$I$132,9,FALSE))</f>
        <v>15</v>
      </c>
      <c r="X8" s="23">
        <f>IF(ISNA(VLOOKUP($C8,'Step Up Tour Le Relais PRO'!$A$17:$I$132,9,FALSE))=TRUE,0,VLOOKUP($C8,'Step Up Tour Le Relais PRO'!$A$17:$I$132,9,FALSE))</f>
        <v>35</v>
      </c>
    </row>
    <row r="9" spans="1:24" ht="15" customHeight="1">
      <c r="A9" s="100" t="s">
        <v>52</v>
      </c>
      <c r="B9" s="100" t="s">
        <v>138</v>
      </c>
      <c r="C9" s="96" t="s">
        <v>137</v>
      </c>
      <c r="D9" s="103">
        <f>IF(ISNA(VLOOKUP($C9,'RPA Calculations'!$C$6:$K$118,3,FALSE))=TRUE,"0",VLOOKUP($C9,'RPA Calculations'!$C$6:$K$118,3,FALSE))</f>
        <v>2</v>
      </c>
      <c r="E9" s="22" t="str">
        <f>IF(ISNA(VLOOKUP($C9,'COT SS MT.SIAMA'!$A$17:$I$137,9,FALSE))=TRUE,"0",VLOOKUP($C9,'COT SS MT.SIAMA'!$A$17:$I$137,9,FALSE))</f>
        <v>0</v>
      </c>
      <c r="F9" s="22" t="str">
        <f>IF(ISNA(VLOOKUP($C9,'COT B.A MT SIAMA'!$A$17:$I$129,9,FALSE))=TRUE,"0",VLOOKUP($C9,'COT B.A MT SIAMA'!$A$17:$I$129,9,FALSE))</f>
        <v>0</v>
      </c>
      <c r="G9" s="23">
        <f>IF(ISNA(VLOOKUP($C9,'Muskoka TT Jan 20'!$A$17:$I$132,9,FALSE))=TRUE,0,VLOOKUP($C9,'Muskoka TT Jan 20'!$A$17:$I$132,9,FALSE))</f>
        <v>0</v>
      </c>
      <c r="H9" s="23">
        <f>IF(ISNA(VLOOKUP($C9,'Muskoka TT Jan 21'!$A$17:$I$132,9,FALSE))=TRUE,0,VLOOKUP($C9,'Muskoka TT Jan 21'!$A$17:$I$132,9,FALSE))</f>
        <v>0</v>
      </c>
      <c r="I9" s="23">
        <f>IF(ISNA(VLOOKUP($C9,'Canada Cup Calgary SS'!$A$17:$I$132,9,FALSE))=TRUE,0,VLOOKUP($C9,'Canada Cup Calgary SS'!$A$17:$I$132,9,FALSE))</f>
        <v>3</v>
      </c>
      <c r="J9" s="23">
        <f>IF(ISNA(VLOOKUP($C9,'Calgary NorAm Halfpipe Feb 11'!$A$17:$I$132,9,FALSE))=TRUE,0,VLOOKUP($C9,'Calgary NorAm Halfpipe Feb 11'!$A$17:$I$132,9,FALSE))</f>
        <v>0</v>
      </c>
      <c r="K9" s="23">
        <f>IF(ISNA(VLOOKUP($C9,'Calgary NorAm SS'!$A$17:$I$132,9,FALSE))=TRUE,0,VLOOKUP($C9,'Calgary NorAm SS'!$A$17:$I$132,9,FALSE))</f>
        <v>0</v>
      </c>
      <c r="L9" s="23">
        <f>IF(ISNA(VLOOKUP($C9,'Caledon Timber Tour'!$A$17:$I$132,9,FALSE))=TRUE,0,VLOOKUP($C9,'Caledon Timber Tour'!$A$17:$I$132,9,FALSE))</f>
        <v>0</v>
      </c>
      <c r="M9" s="23">
        <f>IF(ISNA(VLOOKUP($C9,'Horseshoe Provincials SS'!$A$17:$I$132,9,FALSE))=TRUE,0,VLOOKUP($C9,'Horseshoe Provincials SS'!$A$17:$I$132,9,FALSE))</f>
        <v>0</v>
      </c>
      <c r="N9" s="23">
        <f>IF(ISNA(VLOOKUP($C9,'Calgary Nor Am HP Feb 10'!$A$17:$I$132,9,FALSE))=TRUE,0,VLOOKUP($C9,'Calgary Nor Am HP Feb 10'!$A$17:$I$132,9,FALSE))</f>
        <v>0</v>
      </c>
      <c r="O9" s="23">
        <f>IF(ISNA(VLOOKUP($C9,'Aspen Nor-Am SS'!$A$17:$I$132,9,FALSE))=TRUE,0,VLOOKUP($C9,'Aspen Nor-Am SS'!$A$17:$I$132,9,FALSE))</f>
        <v>14</v>
      </c>
      <c r="P9" s="23">
        <f>IF(ISNA(VLOOKUP($C9,'Aspen Nor-Am BA'!$A$17:$I$132,9,FALSE))=TRUE,0,VLOOKUP($C9,'Aspen Nor-Am BA'!$A$17:$I$132,9,FALSE))</f>
        <v>12</v>
      </c>
      <c r="Q9" s="23">
        <f>IF(ISNA(VLOOKUP($C9,'Jr. Nats SS'!$A$17:$I$132,9,FALSE))=TRUE,0,VLOOKUP($C9,'Jr. Nats SS'!$A$17:$I$132,9,FALSE))</f>
        <v>7</v>
      </c>
      <c r="R9" s="23">
        <f>IF(ISNA(VLOOKUP($C9,'Jr. Nats BA'!$A$17:$I$132,9,FALSE))=TRUE,0,VLOOKUP($C9,'Jr. Nats BA'!$A$17:$I$132,9,FALSE))</f>
        <v>3</v>
      </c>
      <c r="S9" s="23">
        <f>IF(ISNA(VLOOKUP($C9,'Jr. Nats HP'!$A$17:$I$132,9,FALSE))=TRUE,0,VLOOKUP($C9,'Jr. Nats HP'!$A$17:$I$132,9,FALSE))</f>
        <v>6</v>
      </c>
      <c r="T9" s="23">
        <f>IF(ISNA(VLOOKUP($C9,'Mammoth NorAM SS'!$A$17:$I$132,9,FALSE))=TRUE,0,VLOOKUP($C9,'Mammoth NorAM SS'!$A$17:$I$132,9,FALSE))</f>
        <v>0</v>
      </c>
      <c r="U9" s="23">
        <f>IF(ISNA(VLOOKUP($C9,'Stoneham Canada Cup SS'!$A$17:$I$132,9,FALSE))=TRUE,0,VLOOKUP($C9,'Stoneham Canada Cup SS'!$A$17:$I$132,9,FALSE))</f>
        <v>4</v>
      </c>
      <c r="V9" s="23">
        <f>IF(ISNA(VLOOKUP($C9,'Stoneham Canada Cup HP'!$A$17:$I$132,9,FALSE))=TRUE,0,VLOOKUP($C9,'Stoneham Canada Cup HP'!$A$17:$I$132,9,FALSE))</f>
        <v>0</v>
      </c>
      <c r="W9" s="23">
        <f>IF(ISNA(VLOOKUP($C9,'Le Relais Nor Am'!$A$17:$I$132,9,FALSE))=TRUE,0,VLOOKUP($C9,'Le Relais Nor Am'!$A$17:$I$132,9,FALSE))</f>
        <v>21</v>
      </c>
      <c r="X9" s="23">
        <f>IF(ISNA(VLOOKUP($C9,'Step Up Tour Le Relais PRO'!$A$17:$I$132,9,FALSE))=TRUE,0,VLOOKUP($C9,'Step Up Tour Le Relais PRO'!$A$17:$I$132,9,FALSE))</f>
        <v>8</v>
      </c>
    </row>
    <row r="10" spans="1:24" ht="15" customHeight="1">
      <c r="A10" s="100" t="s">
        <v>52</v>
      </c>
      <c r="B10" s="100" t="s">
        <v>67</v>
      </c>
      <c r="C10" s="96" t="s">
        <v>54</v>
      </c>
      <c r="D10" s="103">
        <f>IF(ISNA(VLOOKUP($C10,'RPA Calculations'!$C$6:$K$118,3,FALSE))=TRUE,"0",VLOOKUP($C10,'RPA Calculations'!$C$6:$K$118,3,FALSE))</f>
        <v>4</v>
      </c>
      <c r="E10" s="22">
        <f>IF(ISNA(VLOOKUP($C10,'COT SS MT.SIAMA'!$A$17:$I$137,9,FALSE))=TRUE,"0",VLOOKUP($C10,'COT SS MT.SIAMA'!$A$17:$I$137,9,FALSE))</f>
        <v>8</v>
      </c>
      <c r="F10" s="22">
        <f>IF(ISNA(VLOOKUP($C10,'COT B.A MT SIAMA'!$A$17:$I$129,9,FALSE))=TRUE,"0",VLOOKUP($C10,'COT B.A MT SIAMA'!$A$17:$I$129,9,FALSE))</f>
        <v>44</v>
      </c>
      <c r="G10" s="23">
        <f>IF(ISNA(VLOOKUP($C10,'Muskoka TT Jan 20'!$A$17:$I$132,9,FALSE))=TRUE,0,VLOOKUP($C10,'Muskoka TT Jan 20'!$A$17:$I$132,9,FALSE))</f>
        <v>0</v>
      </c>
      <c r="H10" s="23">
        <f>IF(ISNA(VLOOKUP($C10,'Muskoka TT Jan 21'!$A$17:$I$132,9,FALSE))=TRUE,0,VLOOKUP($C10,'Muskoka TT Jan 21'!$A$17:$I$132,9,FALSE))</f>
        <v>0</v>
      </c>
      <c r="I10" s="23">
        <f>IF(ISNA(VLOOKUP($C10,'Canada Cup Calgary SS'!$A$17:$I$132,9,FALSE))=TRUE,0,VLOOKUP($C10,'Canada Cup Calgary SS'!$A$17:$I$132,9,FALSE))</f>
        <v>8</v>
      </c>
      <c r="J10" s="23">
        <f>IF(ISNA(VLOOKUP($C10,'Calgary NorAm Halfpipe Feb 11'!$A$17:$I$132,9,FALSE))=TRUE,0,VLOOKUP($C10,'Calgary NorAm Halfpipe Feb 11'!$A$17:$I$132,9,FALSE))</f>
        <v>0</v>
      </c>
      <c r="K10" s="23">
        <f>IF(ISNA(VLOOKUP($C10,'Calgary NorAm SS'!$A$17:$I$132,9,FALSE))=TRUE,0,VLOOKUP($C10,'Calgary NorAm SS'!$A$17:$I$132,9,FALSE))</f>
        <v>15</v>
      </c>
      <c r="L10" s="23">
        <f>IF(ISNA(VLOOKUP($C10,'Caledon Timber Tour'!$A$17:$I$132,9,FALSE))=TRUE,0,VLOOKUP($C10,'Caledon Timber Tour'!$A$17:$I$132,9,FALSE))</f>
        <v>0</v>
      </c>
      <c r="M10" s="23">
        <f>IF(ISNA(VLOOKUP($C10,'Horseshoe Provincials SS'!$A$17:$I$132,9,FALSE))=TRUE,0,VLOOKUP($C10,'Horseshoe Provincials SS'!$A$17:$I$132,9,FALSE))</f>
        <v>0</v>
      </c>
      <c r="N10" s="23">
        <f>IF(ISNA(VLOOKUP($C10,'Calgary Nor Am HP Feb 10'!$A$17:$I$132,9,FALSE))=TRUE,0,VLOOKUP($C10,'Calgary Nor Am HP Feb 10'!$A$17:$I$132,9,FALSE))</f>
        <v>0</v>
      </c>
      <c r="O10" s="23">
        <f>IF(ISNA(VLOOKUP($C10,'Aspen Nor-Am SS'!$A$17:$I$132,9,FALSE))=TRUE,0,VLOOKUP($C10,'Aspen Nor-Am SS'!$A$17:$I$132,9,FALSE))</f>
        <v>39</v>
      </c>
      <c r="P10" s="23">
        <f>IF(ISNA(VLOOKUP($C10,'Aspen Nor-Am BA'!$A$17:$I$132,9,FALSE))=TRUE,0,VLOOKUP($C10,'Aspen Nor-Am BA'!$A$17:$I$132,9,FALSE))</f>
        <v>28</v>
      </c>
      <c r="Q10" s="23">
        <f>IF(ISNA(VLOOKUP($C10,'Jr. Nats SS'!$A$17:$I$132,9,FALSE))=TRUE,0,VLOOKUP($C10,'Jr. Nats SS'!$A$17:$I$132,9,FALSE))</f>
        <v>0</v>
      </c>
      <c r="R10" s="23">
        <f>IF(ISNA(VLOOKUP($C10,'Jr. Nats BA'!$A$17:$I$132,9,FALSE))=TRUE,0,VLOOKUP($C10,'Jr. Nats BA'!$A$17:$I$132,9,FALSE))</f>
        <v>0</v>
      </c>
      <c r="S10" s="23">
        <f>IF(ISNA(VLOOKUP($C10,'Jr. Nats HP'!$A$17:$I$132,9,FALSE))=TRUE,0,VLOOKUP($C10,'Jr. Nats HP'!$A$17:$I$132,9,FALSE))</f>
        <v>0</v>
      </c>
      <c r="T10" s="23">
        <f>IF(ISNA(VLOOKUP($C10,'Mammoth NorAM SS'!$A$17:$I$132,9,FALSE))=TRUE,0,VLOOKUP($C10,'Mammoth NorAM SS'!$A$17:$I$132,9,FALSE))</f>
        <v>14</v>
      </c>
      <c r="U10" s="23">
        <f>IF(ISNA(VLOOKUP($C10,'Stoneham Canada Cup SS'!$A$17:$I$132,9,FALSE))=TRUE,0,VLOOKUP($C10,'Stoneham Canada Cup SS'!$A$17:$I$132,9,FALSE))</f>
        <v>3</v>
      </c>
      <c r="V10" s="23">
        <f>IF(ISNA(VLOOKUP($C10,'Stoneham Canada Cup HP'!$A$17:$I$132,9,FALSE))=TRUE,0,VLOOKUP($C10,'Stoneham Canada Cup HP'!$A$17:$I$132,9,FALSE))</f>
        <v>0</v>
      </c>
      <c r="W10" s="23">
        <f>IF(ISNA(VLOOKUP($C10,'Le Relais Nor Am'!$A$17:$I$132,9,FALSE))=TRUE,0,VLOOKUP($C10,'Le Relais Nor Am'!$A$17:$I$132,9,FALSE))</f>
        <v>24</v>
      </c>
      <c r="X10" s="23">
        <f>IF(ISNA(VLOOKUP($C10,'Step Up Tour Le Relais PRO'!$A$17:$I$132,9,FALSE))=TRUE,0,VLOOKUP($C10,'Step Up Tour Le Relais PRO'!$A$17:$I$132,9,FALSE))</f>
        <v>39</v>
      </c>
    </row>
    <row r="11" spans="1:24" ht="15" customHeight="1">
      <c r="A11" s="100" t="s">
        <v>52</v>
      </c>
      <c r="B11" s="100" t="s">
        <v>67</v>
      </c>
      <c r="C11" s="96" t="s">
        <v>61</v>
      </c>
      <c r="D11" s="103">
        <f>IF(ISNA(VLOOKUP($C11,'RPA Calculations'!$C$6:$K$118,3,FALSE))=TRUE,"0",VLOOKUP($C11,'RPA Calculations'!$C$6:$K$118,3,FALSE))</f>
        <v>5</v>
      </c>
      <c r="E11" s="22">
        <f>IF(ISNA(VLOOKUP($C11,'COT SS MT.SIAMA'!$A$17:$I$137,9,FALSE))=TRUE,"0",VLOOKUP($C11,'COT SS MT.SIAMA'!$A$17:$I$137,9,FALSE))</f>
        <v>48</v>
      </c>
      <c r="F11" s="22">
        <f>IF(ISNA(VLOOKUP($C11,'COT B.A MT SIAMA'!$A$17:$I$129,9,FALSE))=TRUE,"0",VLOOKUP($C11,'COT B.A MT SIAMA'!$A$17:$I$129,9,FALSE))</f>
        <v>29</v>
      </c>
      <c r="G11" s="23">
        <f>IF(ISNA(VLOOKUP($C11,'Muskoka TT Jan 20'!$A$17:$I$132,9,FALSE))=TRUE,0,VLOOKUP($C11,'Muskoka TT Jan 20'!$A$17:$I$132,9,FALSE))</f>
        <v>0</v>
      </c>
      <c r="H11" s="23">
        <f>IF(ISNA(VLOOKUP($C11,'Muskoka TT Jan 21'!$A$17:$I$132,9,FALSE))=TRUE,0,VLOOKUP($C11,'Muskoka TT Jan 21'!$A$17:$I$132,9,FALSE))</f>
        <v>0</v>
      </c>
      <c r="I11" s="23">
        <f>IF(ISNA(VLOOKUP($C11,'Canada Cup Calgary SS'!$A$17:$I$132,9,FALSE))=TRUE,0,VLOOKUP($C11,'Canada Cup Calgary SS'!$A$17:$I$132,9,FALSE))</f>
        <v>13</v>
      </c>
      <c r="J11" s="23">
        <f>IF(ISNA(VLOOKUP($C11,'Calgary NorAm Halfpipe Feb 11'!$A$17:$I$132,9,FALSE))=TRUE,0,VLOOKUP($C11,'Calgary NorAm Halfpipe Feb 11'!$A$17:$I$132,9,FALSE))</f>
        <v>0</v>
      </c>
      <c r="K11" s="23">
        <f>IF(ISNA(VLOOKUP($C11,'Calgary NorAm SS'!$A$17:$I$132,9,FALSE))=TRUE,0,VLOOKUP($C11,'Calgary NorAm SS'!$A$17:$I$132,9,FALSE))</f>
        <v>20</v>
      </c>
      <c r="L11" s="23">
        <f>IF(ISNA(VLOOKUP($C11,'Caledon Timber Tour'!$A$17:$I$132,9,FALSE))=TRUE,0,VLOOKUP($C11,'Caledon Timber Tour'!$A$17:$I$132,9,FALSE))</f>
        <v>0</v>
      </c>
      <c r="M11" s="23">
        <f>IF(ISNA(VLOOKUP($C11,'Horseshoe Provincials SS'!$A$17:$I$132,9,FALSE))=TRUE,0,VLOOKUP($C11,'Horseshoe Provincials SS'!$A$17:$I$132,9,FALSE))</f>
        <v>0</v>
      </c>
      <c r="N11" s="23">
        <f>IF(ISNA(VLOOKUP($C11,'Calgary Nor Am HP Feb 10'!$A$17:$I$132,9,FALSE))=TRUE,0,VLOOKUP($C11,'Calgary Nor Am HP Feb 10'!$A$17:$I$132,9,FALSE))</f>
        <v>0</v>
      </c>
      <c r="O11" s="23">
        <f>IF(ISNA(VLOOKUP($C11,'Aspen Nor-Am SS'!$A$17:$I$132,9,FALSE))=TRUE,0,VLOOKUP($C11,'Aspen Nor-Am SS'!$A$17:$I$132,9,FALSE))</f>
        <v>22</v>
      </c>
      <c r="P11" s="23" t="str">
        <f>IF(ISNA(VLOOKUP($C11,'Aspen Nor-Am BA'!$A$17:$I$132,9,FALSE))=TRUE,0,VLOOKUP($C11,'Aspen Nor-Am BA'!$A$17:$I$132,9,FALSE))</f>
        <v>DNS</v>
      </c>
      <c r="Q11" s="23">
        <f>IF(ISNA(VLOOKUP($C11,'Jr. Nats SS'!$A$17:$I$132,9,FALSE))=TRUE,0,VLOOKUP($C11,'Jr. Nats SS'!$A$17:$I$132,9,FALSE))</f>
        <v>0</v>
      </c>
      <c r="R11" s="23">
        <f>IF(ISNA(VLOOKUP($C11,'Jr. Nats BA'!$A$17:$I$132,9,FALSE))=TRUE,0,VLOOKUP($C11,'Jr. Nats BA'!$A$17:$I$132,9,FALSE))</f>
        <v>0</v>
      </c>
      <c r="S11" s="23">
        <f>IF(ISNA(VLOOKUP($C11,'Jr. Nats HP'!$A$17:$I$132,9,FALSE))=TRUE,0,VLOOKUP($C11,'Jr. Nats HP'!$A$17:$I$132,9,FALSE))</f>
        <v>0</v>
      </c>
      <c r="T11" s="23">
        <f>IF(ISNA(VLOOKUP($C11,'Mammoth NorAM SS'!$A$17:$I$132,9,FALSE))=TRUE,0,VLOOKUP($C11,'Mammoth NorAM SS'!$A$17:$I$132,9,FALSE))</f>
        <v>53</v>
      </c>
      <c r="U11" s="23">
        <f>IF(ISNA(VLOOKUP($C11,'Stoneham Canada Cup SS'!$A$17:$I$132,9,FALSE))=TRUE,0,VLOOKUP($C11,'Stoneham Canada Cup SS'!$A$17:$I$132,9,FALSE))</f>
        <v>0</v>
      </c>
      <c r="V11" s="23">
        <f>IF(ISNA(VLOOKUP($C11,'Stoneham Canada Cup HP'!$A$17:$I$132,9,FALSE))=TRUE,0,VLOOKUP($C11,'Stoneham Canada Cup HP'!$A$17:$I$132,9,FALSE))</f>
        <v>0</v>
      </c>
      <c r="W11" s="23">
        <f>IF(ISNA(VLOOKUP($C11,'Le Relais Nor Am'!$A$17:$I$132,9,FALSE))=TRUE,0,VLOOKUP($C11,'Le Relais Nor Am'!$A$17:$I$132,9,FALSE))</f>
        <v>0</v>
      </c>
      <c r="X11" s="23">
        <f>IF(ISNA(VLOOKUP($C11,'Step Up Tour Le Relais PRO'!$A$17:$I$132,9,FALSE))=TRUE,0,VLOOKUP($C11,'Step Up Tour Le Relais PRO'!$A$17:$I$132,9,FALSE))</f>
        <v>0</v>
      </c>
    </row>
    <row r="12" spans="1:24" ht="15" customHeight="1">
      <c r="A12" s="100" t="s">
        <v>52</v>
      </c>
      <c r="B12" s="100" t="s">
        <v>70</v>
      </c>
      <c r="C12" s="96" t="s">
        <v>53</v>
      </c>
      <c r="D12" s="103">
        <f>IF(ISNA(VLOOKUP($C12,'RPA Calculations'!$C$6:$K$118,3,FALSE))=TRUE,"0",VLOOKUP($C12,'RPA Calculations'!$C$6:$K$118,3,FALSE))</f>
        <v>6</v>
      </c>
      <c r="E12" s="22">
        <f>IF(ISNA(VLOOKUP($C12,'COT SS MT.SIAMA'!$A$17:$I$137,9,FALSE))=TRUE,"0",VLOOKUP($C12,'COT SS MT.SIAMA'!$A$17:$I$137,9,FALSE))</f>
        <v>7</v>
      </c>
      <c r="F12" s="22">
        <f>IF(ISNA(VLOOKUP($C12,'COT B.A MT SIAMA'!$A$17:$I$129,9,FALSE))=TRUE,"0",VLOOKUP($C12,'COT B.A MT SIAMA'!$A$17:$I$129,9,FALSE))</f>
        <v>5</v>
      </c>
      <c r="G12" s="23">
        <f>IF(ISNA(VLOOKUP($C12,'Muskoka TT Jan 20'!$A$17:$I$132,9,FALSE))=TRUE,0,VLOOKUP($C12,'Muskoka TT Jan 20'!$A$17:$I$132,9,FALSE))</f>
        <v>0</v>
      </c>
      <c r="H12" s="23">
        <f>IF(ISNA(VLOOKUP($C12,'Muskoka TT Jan 21'!$A$17:$I$132,9,FALSE))=TRUE,0,VLOOKUP($C12,'Muskoka TT Jan 21'!$A$17:$I$132,9,FALSE))</f>
        <v>0</v>
      </c>
      <c r="I12" s="23">
        <f>IF(ISNA(VLOOKUP($C12,'Canada Cup Calgary SS'!$A$17:$I$132,9,FALSE))=TRUE,0,VLOOKUP($C12,'Canada Cup Calgary SS'!$A$17:$I$132,9,FALSE))</f>
        <v>19</v>
      </c>
      <c r="J12" s="23">
        <f>IF(ISNA(VLOOKUP($C12,'Calgary NorAm Halfpipe Feb 11'!$A$17:$I$132,9,FALSE))=TRUE,0,VLOOKUP($C12,'Calgary NorAm Halfpipe Feb 11'!$A$17:$I$132,9,FALSE))</f>
        <v>0</v>
      </c>
      <c r="K12" s="23">
        <f>IF(ISNA(VLOOKUP($C12,'Calgary NorAm SS'!$A$17:$I$132,9,FALSE))=TRUE,0,VLOOKUP($C12,'Calgary NorAm SS'!$A$17:$I$132,9,FALSE))</f>
        <v>0</v>
      </c>
      <c r="L12" s="23">
        <f>IF(ISNA(VLOOKUP($C12,'Caledon Timber Tour'!$A$17:$I$132,9,FALSE))=TRUE,0,VLOOKUP($C12,'Caledon Timber Tour'!$A$17:$I$132,9,FALSE))</f>
        <v>0</v>
      </c>
      <c r="M12" s="23">
        <f>IF(ISNA(VLOOKUP($C12,'Horseshoe Provincials SS'!$A$17:$I$132,9,FALSE))=TRUE,0,VLOOKUP($C12,'Horseshoe Provincials SS'!$A$17:$I$132,9,FALSE))</f>
        <v>0</v>
      </c>
      <c r="N12" s="23">
        <f>IF(ISNA(VLOOKUP($C12,'Calgary Nor Am HP Feb 10'!$A$17:$I$132,9,FALSE))=TRUE,0,VLOOKUP($C12,'Calgary Nor Am HP Feb 10'!$A$17:$I$132,9,FALSE))</f>
        <v>0</v>
      </c>
      <c r="O12" s="23">
        <f>IF(ISNA(VLOOKUP($C12,'Aspen Nor-Am SS'!$A$17:$I$132,9,FALSE))=TRUE,0,VLOOKUP($C12,'Aspen Nor-Am SS'!$A$17:$I$132,9,FALSE))</f>
        <v>0</v>
      </c>
      <c r="P12" s="23">
        <f>IF(ISNA(VLOOKUP($C12,'Aspen Nor-Am BA'!$A$17:$I$132,9,FALSE))=TRUE,0,VLOOKUP($C12,'Aspen Nor-Am BA'!$A$17:$I$132,9,FALSE))</f>
        <v>0</v>
      </c>
      <c r="Q12" s="23">
        <f>IF(ISNA(VLOOKUP($C12,'Jr. Nats SS'!$A$17:$I$132,9,FALSE))=TRUE,0,VLOOKUP($C12,'Jr. Nats SS'!$A$17:$I$132,9,FALSE))</f>
        <v>0</v>
      </c>
      <c r="R12" s="23">
        <f>IF(ISNA(VLOOKUP($C12,'Jr. Nats BA'!$A$17:$I$132,9,FALSE))=TRUE,0,VLOOKUP($C12,'Jr. Nats BA'!$A$17:$I$132,9,FALSE))</f>
        <v>0</v>
      </c>
      <c r="S12" s="23">
        <f>IF(ISNA(VLOOKUP($C12,'Jr. Nats HP'!$A$17:$I$132,9,FALSE))=TRUE,0,VLOOKUP($C12,'Jr. Nats HP'!$A$17:$I$132,9,FALSE))</f>
        <v>0</v>
      </c>
      <c r="T12" s="23">
        <f>IF(ISNA(VLOOKUP($C12,'Mammoth NorAM SS'!$A$17:$I$132,9,FALSE))=TRUE,0,VLOOKUP($C12,'Mammoth NorAM SS'!$A$17:$I$132,9,FALSE))</f>
        <v>37</v>
      </c>
      <c r="U12" s="23">
        <f>IF(ISNA(VLOOKUP($C12,'Stoneham Canada Cup SS'!$A$17:$I$132,9,FALSE))=TRUE,0,VLOOKUP($C12,'Stoneham Canada Cup SS'!$A$17:$I$132,9,FALSE))</f>
        <v>0</v>
      </c>
      <c r="V12" s="23">
        <f>IF(ISNA(VLOOKUP($C12,'Stoneham Canada Cup HP'!$A$17:$I$132,9,FALSE))=TRUE,0,VLOOKUP($C12,'Stoneham Canada Cup HP'!$A$17:$I$132,9,FALSE))</f>
        <v>0</v>
      </c>
      <c r="W12" s="23">
        <f>IF(ISNA(VLOOKUP($C12,'Le Relais Nor Am'!$A$17:$I$132,9,FALSE))=TRUE,0,VLOOKUP($C12,'Le Relais Nor Am'!$A$17:$I$132,9,FALSE))</f>
        <v>22</v>
      </c>
      <c r="X12" s="23">
        <f>IF(ISNA(VLOOKUP($C12,'Step Up Tour Le Relais PRO'!$A$17:$I$132,9,FALSE))=TRUE,0,VLOOKUP($C12,'Step Up Tour Le Relais PRO'!$A$17:$I$132,9,FALSE))</f>
        <v>18</v>
      </c>
    </row>
    <row r="13" spans="1:24" ht="15" customHeight="1">
      <c r="A13" s="100" t="s">
        <v>69</v>
      </c>
      <c r="B13" s="100" t="s">
        <v>71</v>
      </c>
      <c r="C13" s="96" t="s">
        <v>56</v>
      </c>
      <c r="D13" s="103">
        <f>IF(ISNA(VLOOKUP($C13,'RPA Calculations'!$C$6:$K$118,3,FALSE))=TRUE,"0",VLOOKUP($C13,'RPA Calculations'!$C$6:$K$118,3,FALSE))</f>
        <v>7</v>
      </c>
      <c r="E13" s="22">
        <f>IF(ISNA(VLOOKUP($C13,'COT SS MT.SIAMA'!$A$17:$I$137,9,FALSE))=TRUE,"0",VLOOKUP($C13,'COT SS MT.SIAMA'!$A$17:$I$137,9,FALSE))</f>
        <v>16</v>
      </c>
      <c r="F13" s="22">
        <f>IF(ISNA(VLOOKUP($C13,'COT B.A MT SIAMA'!$A$17:$I$129,9,FALSE))=TRUE,"0",VLOOKUP($C13,'COT B.A MT SIAMA'!$A$17:$I$129,9,FALSE))</f>
        <v>25</v>
      </c>
      <c r="G13" s="23">
        <f>IF(ISNA(VLOOKUP($C13,'Muskoka TT Jan 20'!$A$17:$I$132,9,FALSE))=TRUE,0,VLOOKUP($C13,'Muskoka TT Jan 20'!$A$17:$I$132,9,FALSE))</f>
        <v>0</v>
      </c>
      <c r="H13" s="23">
        <f>IF(ISNA(VLOOKUP($C13,'Muskoka TT Jan 21'!$A$17:$I$132,9,FALSE))=TRUE,0,VLOOKUP($C13,'Muskoka TT Jan 21'!$A$17:$I$132,9,FALSE))</f>
        <v>0</v>
      </c>
      <c r="I13" s="23">
        <f>IF(ISNA(VLOOKUP($C13,'Canada Cup Calgary SS'!$A$17:$I$132,9,FALSE))=TRUE,0,VLOOKUP($C13,'Canada Cup Calgary SS'!$A$17:$I$132,9,FALSE))</f>
        <v>15</v>
      </c>
      <c r="J13" s="23">
        <f>IF(ISNA(VLOOKUP($C13,'Calgary NorAm Halfpipe Feb 11'!$A$17:$I$132,9,FALSE))=TRUE,0,VLOOKUP($C13,'Calgary NorAm Halfpipe Feb 11'!$A$17:$I$132,9,FALSE))</f>
        <v>0</v>
      </c>
      <c r="K13" s="23">
        <f>IF(ISNA(VLOOKUP($C13,'Calgary NorAm SS'!$A$17:$I$132,9,FALSE))=TRUE,0,VLOOKUP($C13,'Calgary NorAm SS'!$A$17:$I$132,9,FALSE))</f>
        <v>52</v>
      </c>
      <c r="L13" s="23">
        <f>IF(ISNA(VLOOKUP($C13,'Caledon Timber Tour'!$A$17:$I$132,9,FALSE))=TRUE,0,VLOOKUP($C13,'Caledon Timber Tour'!$A$17:$I$132,9,FALSE))</f>
        <v>0</v>
      </c>
      <c r="M13" s="23">
        <f>IF(ISNA(VLOOKUP($C13,'Horseshoe Provincials SS'!$A$17:$I$132,9,FALSE))=TRUE,0,VLOOKUP($C13,'Horseshoe Provincials SS'!$A$17:$I$132,9,FALSE))</f>
        <v>0</v>
      </c>
      <c r="N13" s="23">
        <f>IF(ISNA(VLOOKUP($C13,'Calgary Nor Am HP Feb 10'!$A$17:$I$132,9,FALSE))=TRUE,0,VLOOKUP($C13,'Calgary Nor Am HP Feb 10'!$A$17:$I$132,9,FALSE))</f>
        <v>0</v>
      </c>
      <c r="O13" s="23">
        <f>IF(ISNA(VLOOKUP($C13,'Aspen Nor-Am SS'!$A$17:$I$132,9,FALSE))=TRUE,0,VLOOKUP($C13,'Aspen Nor-Am SS'!$A$17:$I$132,9,FALSE))</f>
        <v>0</v>
      </c>
      <c r="P13" s="23">
        <f>IF(ISNA(VLOOKUP($C13,'Aspen Nor-Am BA'!$A$17:$I$132,9,FALSE))=TRUE,0,VLOOKUP($C13,'Aspen Nor-Am BA'!$A$17:$I$132,9,FALSE))</f>
        <v>0</v>
      </c>
      <c r="Q13" s="23">
        <f>IF(ISNA(VLOOKUP($C13,'Jr. Nats SS'!$A$17:$I$132,9,FALSE))=TRUE,0,VLOOKUP($C13,'Jr. Nats SS'!$A$17:$I$132,9,FALSE))</f>
        <v>4</v>
      </c>
      <c r="R13" s="23">
        <f>IF(ISNA(VLOOKUP($C13,'Jr. Nats BA'!$A$17:$I$132,9,FALSE))=TRUE,0,VLOOKUP($C13,'Jr. Nats BA'!$A$17:$I$132,9,FALSE))</f>
        <v>10</v>
      </c>
      <c r="S13" s="23">
        <f>IF(ISNA(VLOOKUP($C13,'Jr. Nats HP'!$A$17:$I$132,9,FALSE))=TRUE,0,VLOOKUP($C13,'Jr. Nats HP'!$A$17:$I$132,9,FALSE))</f>
        <v>11</v>
      </c>
      <c r="T13" s="23">
        <f>IF(ISNA(VLOOKUP($C13,'Mammoth NorAM SS'!$A$17:$I$132,9,FALSE))=TRUE,0,VLOOKUP($C13,'Mammoth NorAM SS'!$A$17:$I$132,9,FALSE))</f>
        <v>0</v>
      </c>
      <c r="U13" s="23">
        <f>IF(ISNA(VLOOKUP($C13,'Stoneham Canada Cup SS'!$A$17:$I$132,9,FALSE))=TRUE,0,VLOOKUP($C13,'Stoneham Canada Cup SS'!$A$17:$I$132,9,FALSE))</f>
        <v>10</v>
      </c>
      <c r="V13" s="23">
        <f>IF(ISNA(VLOOKUP($C13,'Stoneham Canada Cup HP'!$A$17:$I$132,9,FALSE))=TRUE,0,VLOOKUP($C13,'Stoneham Canada Cup HP'!$A$17:$I$132,9,FALSE))</f>
        <v>0</v>
      </c>
      <c r="W13" s="23">
        <f>IF(ISNA(VLOOKUP($C13,'Le Relais Nor Am'!$A$17:$I$132,9,FALSE))=TRUE,0,VLOOKUP($C13,'Le Relais Nor Am'!$A$17:$I$132,9,FALSE))</f>
        <v>12</v>
      </c>
      <c r="X13" s="23">
        <f>IF(ISNA(VLOOKUP($C13,'Step Up Tour Le Relais PRO'!$A$17:$I$132,9,FALSE))=TRUE,0,VLOOKUP($C13,'Step Up Tour Le Relais PRO'!$A$17:$I$132,9,FALSE))</f>
        <v>40</v>
      </c>
    </row>
    <row r="14" spans="1:24" ht="15" customHeight="1">
      <c r="A14" s="102" t="s">
        <v>52</v>
      </c>
      <c r="B14" s="100" t="s">
        <v>72</v>
      </c>
      <c r="C14" s="96" t="s">
        <v>57</v>
      </c>
      <c r="D14" s="103">
        <f>IF(ISNA(VLOOKUP($C14,'RPA Calculations'!$C$6:$K$118,3,FALSE))=TRUE,"0",VLOOKUP($C14,'RPA Calculations'!$C$6:$K$118,3,FALSE))</f>
        <v>9</v>
      </c>
      <c r="E14" s="22">
        <f>IF(ISNA(VLOOKUP($C14,'COT SS MT.SIAMA'!$A$17:$I$137,9,FALSE))=TRUE,"0",VLOOKUP($C14,'COT SS MT.SIAMA'!$A$17:$I$137,9,FALSE))</f>
        <v>18</v>
      </c>
      <c r="F14" s="22">
        <f>IF(ISNA(VLOOKUP($C14,'COT B.A MT SIAMA'!$A$17:$I$129,9,FALSE))=TRUE,"0",VLOOKUP($C14,'COT B.A MT SIAMA'!$A$17:$I$129,9,FALSE))</f>
        <v>12</v>
      </c>
      <c r="G14" s="23">
        <f>IF(ISNA(VLOOKUP($C14,'Muskoka TT Jan 20'!$A$17:$I$132,9,FALSE))=TRUE,0,VLOOKUP($C14,'Muskoka TT Jan 20'!$A$17:$I$132,9,FALSE))</f>
        <v>0</v>
      </c>
      <c r="H14" s="23">
        <f>IF(ISNA(VLOOKUP($C14,'Muskoka TT Jan 21'!$A$17:$I$132,9,FALSE))=TRUE,0,VLOOKUP($C14,'Muskoka TT Jan 21'!$A$17:$I$132,9,FALSE))</f>
        <v>0</v>
      </c>
      <c r="I14" s="23">
        <f>IF(ISNA(VLOOKUP($C14,'Canada Cup Calgary SS'!$A$17:$I$132,9,FALSE))=TRUE,0,VLOOKUP($C14,'Canada Cup Calgary SS'!$A$17:$I$132,9,FALSE))</f>
        <v>0</v>
      </c>
      <c r="J14" s="23">
        <f>IF(ISNA(VLOOKUP($C14,'Calgary NorAm Halfpipe Feb 11'!$A$17:$I$132,9,FALSE))=TRUE,0,VLOOKUP($C14,'Calgary NorAm Halfpipe Feb 11'!$A$17:$I$132,9,FALSE))</f>
        <v>0</v>
      </c>
      <c r="K14" s="23">
        <f>IF(ISNA(VLOOKUP($C14,'Calgary NorAm SS'!$A$17:$I$132,9,FALSE))=TRUE,0,VLOOKUP($C14,'Calgary NorAm SS'!$A$17:$I$132,9,FALSE))</f>
        <v>37</v>
      </c>
      <c r="L14" s="23">
        <f>IF(ISNA(VLOOKUP($C14,'Caledon Timber Tour'!$A$17:$I$132,9,FALSE))=TRUE,0,VLOOKUP($C14,'Caledon Timber Tour'!$A$17:$I$132,9,FALSE))</f>
        <v>0</v>
      </c>
      <c r="M14" s="23">
        <f>IF(ISNA(VLOOKUP($C14,'Horseshoe Provincials SS'!$A$17:$I$132,9,FALSE))=TRUE,0,VLOOKUP($C14,'Horseshoe Provincials SS'!$A$17:$I$132,9,FALSE))</f>
        <v>0</v>
      </c>
      <c r="N14" s="23">
        <f>IF(ISNA(VLOOKUP($C14,'Calgary Nor Am HP Feb 10'!$A$17:$I$132,9,FALSE))=TRUE,0,VLOOKUP($C14,'Calgary Nor Am HP Feb 10'!$A$17:$I$132,9,FALSE))</f>
        <v>0</v>
      </c>
      <c r="O14" s="23">
        <f>IF(ISNA(VLOOKUP($C14,'Aspen Nor-Am SS'!$A$17:$I$132,9,FALSE))=TRUE,0,VLOOKUP($C14,'Aspen Nor-Am SS'!$A$17:$I$132,9,FALSE))</f>
        <v>0</v>
      </c>
      <c r="P14" s="23">
        <f>IF(ISNA(VLOOKUP($C14,'Aspen Nor-Am BA'!$A$17:$I$132,9,FALSE))=TRUE,0,VLOOKUP($C14,'Aspen Nor-Am BA'!$A$17:$I$132,9,FALSE))</f>
        <v>0</v>
      </c>
      <c r="Q14" s="23">
        <f>IF(ISNA(VLOOKUP($C14,'Jr. Nats SS'!$A$17:$I$132,9,FALSE))=TRUE,0,VLOOKUP($C14,'Jr. Nats SS'!$A$17:$I$132,9,FALSE))</f>
        <v>18</v>
      </c>
      <c r="R14" s="23">
        <f>IF(ISNA(VLOOKUP($C14,'Jr. Nats BA'!$A$17:$I$132,9,FALSE))=TRUE,0,VLOOKUP($C14,'Jr. Nats BA'!$A$17:$I$132,9,FALSE))</f>
        <v>38</v>
      </c>
      <c r="S14" s="23">
        <f>IF(ISNA(VLOOKUP($C14,'Jr. Nats HP'!$A$17:$I$132,9,FALSE))=TRUE,0,VLOOKUP($C14,'Jr. Nats HP'!$A$17:$I$132,9,FALSE))</f>
        <v>0</v>
      </c>
      <c r="T14" s="23">
        <f>IF(ISNA(VLOOKUP($C14,'Mammoth NorAM SS'!$A$17:$I$132,9,FALSE))=TRUE,0,VLOOKUP($C14,'Mammoth NorAM SS'!$A$17:$I$132,9,FALSE))</f>
        <v>0</v>
      </c>
      <c r="U14" s="23">
        <f>IF(ISNA(VLOOKUP($C14,'Stoneham Canada Cup SS'!$A$17:$I$132,9,FALSE))=TRUE,0,VLOOKUP($C14,'Stoneham Canada Cup SS'!$A$17:$I$132,9,FALSE))</f>
        <v>50</v>
      </c>
      <c r="V14" s="23">
        <f>IF(ISNA(VLOOKUP($C14,'Stoneham Canada Cup HP'!$A$17:$I$132,9,FALSE))=TRUE,0,VLOOKUP($C14,'Stoneham Canada Cup HP'!$A$17:$I$132,9,FALSE))</f>
        <v>0</v>
      </c>
      <c r="W14" s="23">
        <f>IF(ISNA(VLOOKUP($C14,'Le Relais Nor Am'!$A$17:$I$132,9,FALSE))=TRUE,0,VLOOKUP($C14,'Le Relais Nor Am'!$A$17:$I$132,9,FALSE))</f>
        <v>27</v>
      </c>
      <c r="X14" s="23">
        <f>IF(ISNA(VLOOKUP($C14,'Step Up Tour Le Relais PRO'!$A$17:$I$132,9,FALSE))=TRUE,0,VLOOKUP($C14,'Step Up Tour Le Relais PRO'!$A$17:$I$132,9,FALSE))</f>
        <v>28</v>
      </c>
    </row>
    <row r="15" spans="1:24" ht="15" customHeight="1">
      <c r="A15" s="100" t="s">
        <v>69</v>
      </c>
      <c r="B15" s="100" t="s">
        <v>68</v>
      </c>
      <c r="C15" s="96" t="s">
        <v>58</v>
      </c>
      <c r="D15" s="103">
        <f>IF(ISNA(VLOOKUP($C15,'RPA Calculations'!$C$6:$K$118,3,FALSE))=TRUE,"0",VLOOKUP($C15,'RPA Calculations'!$C$6:$K$118,3,FALSE))</f>
        <v>8</v>
      </c>
      <c r="E15" s="22">
        <f>IF(ISNA(VLOOKUP($C15,'COT SS MT.SIAMA'!$A$17:$I$137,9,FALSE))=TRUE,"0",VLOOKUP($C15,'COT SS MT.SIAMA'!$A$17:$I$137,9,FALSE))</f>
        <v>20</v>
      </c>
      <c r="F15" s="22">
        <f>IF(ISNA(VLOOKUP($C15,'COT B.A MT SIAMA'!$A$17:$I$129,9,FALSE))=TRUE,"0",VLOOKUP($C15,'COT B.A MT SIAMA'!$A$17:$I$129,9,FALSE))</f>
        <v>38</v>
      </c>
      <c r="G15" s="23">
        <f>IF(ISNA(VLOOKUP($C15,'Muskoka TT Jan 20'!$A$17:$I$132,9,FALSE))=TRUE,0,VLOOKUP($C15,'Muskoka TT Jan 20'!$A$17:$I$132,9,FALSE))</f>
        <v>0</v>
      </c>
      <c r="H15" s="23">
        <f>IF(ISNA(VLOOKUP($C15,'Muskoka TT Jan 21'!$A$17:$I$132,9,FALSE))=TRUE,0,VLOOKUP($C15,'Muskoka TT Jan 21'!$A$17:$I$132,9,FALSE))</f>
        <v>0</v>
      </c>
      <c r="I15" s="23">
        <f>IF(ISNA(VLOOKUP($C15,'Canada Cup Calgary SS'!$A$17:$I$132,9,FALSE))=TRUE,0,VLOOKUP($C15,'Canada Cup Calgary SS'!$A$17:$I$132,9,FALSE))</f>
        <v>0</v>
      </c>
      <c r="J15" s="23">
        <f>IF(ISNA(VLOOKUP($C15,'Calgary NorAm Halfpipe Feb 11'!$A$17:$I$132,9,FALSE))=TRUE,0,VLOOKUP($C15,'Calgary NorAm Halfpipe Feb 11'!$A$17:$I$132,9,FALSE))</f>
        <v>0</v>
      </c>
      <c r="K15" s="23">
        <f>IF(ISNA(VLOOKUP($C15,'Calgary NorAm SS'!$A$17:$I$132,9,FALSE))=TRUE,0,VLOOKUP($C15,'Calgary NorAm SS'!$A$17:$I$132,9,FALSE))</f>
        <v>55</v>
      </c>
      <c r="L15" s="23">
        <f>IF(ISNA(VLOOKUP($C15,'Caledon Timber Tour'!$A$17:$I$132,9,FALSE))=TRUE,0,VLOOKUP($C15,'Caledon Timber Tour'!$A$17:$I$132,9,FALSE))</f>
        <v>0</v>
      </c>
      <c r="M15" s="23">
        <f>IF(ISNA(VLOOKUP($C15,'Horseshoe Provincials SS'!$A$17:$I$132,9,FALSE))=TRUE,0,VLOOKUP($C15,'Horseshoe Provincials SS'!$A$17:$I$132,9,FALSE))</f>
        <v>0</v>
      </c>
      <c r="N15" s="23">
        <f>IF(ISNA(VLOOKUP($C15,'Calgary Nor Am HP Feb 10'!$A$17:$I$132,9,FALSE))=TRUE,0,VLOOKUP($C15,'Calgary Nor Am HP Feb 10'!$A$17:$I$132,9,FALSE))</f>
        <v>0</v>
      </c>
      <c r="O15" s="23">
        <f>IF(ISNA(VLOOKUP($C15,'Aspen Nor-Am SS'!$A$17:$I$132,9,FALSE))=TRUE,0,VLOOKUP($C15,'Aspen Nor-Am SS'!$A$17:$I$132,9,FALSE))</f>
        <v>0</v>
      </c>
      <c r="P15" s="23">
        <f>IF(ISNA(VLOOKUP($C15,'Aspen Nor-Am BA'!$A$17:$I$132,9,FALSE))=TRUE,0,VLOOKUP($C15,'Aspen Nor-Am BA'!$A$17:$I$132,9,FALSE))</f>
        <v>0</v>
      </c>
      <c r="Q15" s="23">
        <f>IF(ISNA(VLOOKUP($C15,'Jr. Nats SS'!$A$17:$I$132,9,FALSE))=TRUE,0,VLOOKUP($C15,'Jr. Nats SS'!$A$17:$I$132,9,FALSE))</f>
        <v>14</v>
      </c>
      <c r="R15" s="23">
        <f>IF(ISNA(VLOOKUP($C15,'Jr. Nats BA'!$A$17:$I$132,9,FALSE))=TRUE,0,VLOOKUP($C15,'Jr. Nats BA'!$A$17:$I$132,9,FALSE))</f>
        <v>4</v>
      </c>
      <c r="S15" s="23">
        <f>IF(ISNA(VLOOKUP($C15,'Jr. Nats HP'!$A$17:$I$132,9,FALSE))=TRUE,0,VLOOKUP($C15,'Jr. Nats HP'!$A$17:$I$132,9,FALSE))</f>
        <v>15</v>
      </c>
      <c r="T15" s="23">
        <f>IF(ISNA(VLOOKUP($C15,'Mammoth NorAM SS'!$A$17:$I$132,9,FALSE))=TRUE,0,VLOOKUP($C15,'Mammoth NorAM SS'!$A$17:$I$132,9,FALSE))</f>
        <v>0</v>
      </c>
      <c r="U15" s="23">
        <f>IF(ISNA(VLOOKUP($C15,'Stoneham Canada Cup SS'!$A$17:$I$132,9,FALSE))=TRUE,0,VLOOKUP($C15,'Stoneham Canada Cup SS'!$A$17:$I$132,9,FALSE))</f>
        <v>34</v>
      </c>
      <c r="V15" s="23">
        <f>IF(ISNA(VLOOKUP($C15,'Stoneham Canada Cup HP'!$A$17:$I$132,9,FALSE))=TRUE,0,VLOOKUP($C15,'Stoneham Canada Cup HP'!$A$17:$I$132,9,FALSE))</f>
        <v>0</v>
      </c>
      <c r="W15" s="23">
        <f>IF(ISNA(VLOOKUP($C15,'Le Relais Nor Am'!$A$17:$I$132,9,FALSE))=TRUE,0,VLOOKUP($C15,'Le Relais Nor Am'!$A$17:$I$132,9,FALSE))</f>
        <v>17</v>
      </c>
      <c r="X15" s="23">
        <f>IF(ISNA(VLOOKUP($C15,'Step Up Tour Le Relais PRO'!$A$17:$I$132,9,FALSE))=TRUE,0,VLOOKUP($C15,'Step Up Tour Le Relais PRO'!$A$17:$I$132,9,FALSE))</f>
        <v>20</v>
      </c>
    </row>
    <row r="16" spans="1:24" ht="15" customHeight="1">
      <c r="A16" s="100" t="s">
        <v>121</v>
      </c>
      <c r="B16" s="100" t="s">
        <v>147</v>
      </c>
      <c r="C16" s="96" t="s">
        <v>158</v>
      </c>
      <c r="D16" s="103">
        <f>IF(ISNA(VLOOKUP($C16,'RPA Calculations'!$C$6:$K$118,3,FALSE))=TRUE,"0",VLOOKUP($C16,'RPA Calculations'!$C$6:$K$118,3,FALSE))</f>
        <v>11</v>
      </c>
      <c r="E16" s="22" t="str">
        <f>IF(ISNA(VLOOKUP($C16,'COT SS MT.SIAMA'!$A$17:$I$137,9,FALSE))=TRUE,"0",VLOOKUP($C16,'COT SS MT.SIAMA'!$A$17:$I$137,9,FALSE))</f>
        <v>0</v>
      </c>
      <c r="F16" s="22" t="str">
        <f>IF(ISNA(VLOOKUP($C16,'COT B.A MT SIAMA'!$A$17:$I$129,9,FALSE))=TRUE,"0",VLOOKUP($C16,'COT B.A MT SIAMA'!$A$17:$I$129,9,FALSE))</f>
        <v>0</v>
      </c>
      <c r="G16" s="23">
        <f>IF(ISNA(VLOOKUP($C16,'Muskoka TT Jan 20'!$A$17:$I$132,9,FALSE))=TRUE,0,VLOOKUP($C16,'Muskoka TT Jan 20'!$A$17:$I$132,9,FALSE))</f>
        <v>0</v>
      </c>
      <c r="H16" s="23">
        <f>IF(ISNA(VLOOKUP($C16,'Muskoka TT Jan 21'!$A$17:$I$132,9,FALSE))=TRUE,0,VLOOKUP($C16,'Muskoka TT Jan 21'!$A$17:$I$132,9,FALSE))</f>
        <v>0</v>
      </c>
      <c r="I16" s="23">
        <f>IF(ISNA(VLOOKUP($C16,'Canada Cup Calgary SS'!$A$17:$I$132,9,FALSE))=TRUE,0,VLOOKUP($C16,'Canada Cup Calgary SS'!$A$17:$I$132,9,FALSE))</f>
        <v>0</v>
      </c>
      <c r="J16" s="23">
        <f>IF(ISNA(VLOOKUP($C16,'Calgary NorAm Halfpipe Feb 11'!$A$17:$I$132,9,FALSE))=TRUE,0,VLOOKUP($C16,'Calgary NorAm Halfpipe Feb 11'!$A$17:$I$132,9,FALSE))</f>
        <v>19</v>
      </c>
      <c r="K16" s="23">
        <f>IF(ISNA(VLOOKUP($C16,'Calgary NorAm SS'!$A$17:$I$132,9,FALSE))=TRUE,0,VLOOKUP($C16,'Calgary NorAm SS'!$A$17:$I$132,9,FALSE))</f>
        <v>49</v>
      </c>
      <c r="L16" s="23">
        <f>IF(ISNA(VLOOKUP($C16,'Caledon Timber Tour'!$A$17:$I$132,9,FALSE))=TRUE,0,VLOOKUP($C16,'Caledon Timber Tour'!$A$17:$I$132,9,FALSE))</f>
        <v>0</v>
      </c>
      <c r="M16" s="23">
        <f>IF(ISNA(VLOOKUP($C16,'Horseshoe Provincials SS'!$A$17:$I$132,9,FALSE))=TRUE,0,VLOOKUP($C16,'Horseshoe Provincials SS'!$A$17:$I$132,9,FALSE))</f>
        <v>0</v>
      </c>
      <c r="N16" s="23">
        <f>IF(ISNA(VLOOKUP($C16,'Calgary Nor Am HP Feb 10'!$A$17:$I$132,9,FALSE))=TRUE,0,VLOOKUP($C16,'Calgary Nor Am HP Feb 10'!$A$17:$I$132,9,FALSE))</f>
        <v>26</v>
      </c>
      <c r="O16" s="23">
        <f>IF(ISNA(VLOOKUP($C16,'Aspen Nor-Am SS'!$A$17:$I$132,9,FALSE))=TRUE,0,VLOOKUP($C16,'Aspen Nor-Am SS'!$A$17:$I$132,9,FALSE))</f>
        <v>0</v>
      </c>
      <c r="P16" s="23">
        <f>IF(ISNA(VLOOKUP($C16,'Aspen Nor-Am BA'!$A$17:$I$132,9,FALSE))=TRUE,0,VLOOKUP($C16,'Aspen Nor-Am BA'!$A$17:$I$132,9,FALSE))</f>
        <v>0</v>
      </c>
      <c r="Q16" s="23">
        <f>IF(ISNA(VLOOKUP($C16,'Jr. Nats SS'!$A$17:$I$132,9,FALSE))=TRUE,0,VLOOKUP($C16,'Jr. Nats SS'!$A$17:$I$132,9,FALSE))</f>
        <v>13</v>
      </c>
      <c r="R16" s="23">
        <f>IF(ISNA(VLOOKUP($C16,'Jr. Nats BA'!$A$17:$I$132,9,FALSE))=TRUE,0,VLOOKUP($C16,'Jr. Nats BA'!$A$17:$I$132,9,FALSE))</f>
        <v>33</v>
      </c>
      <c r="S16" s="23">
        <f>IF(ISNA(VLOOKUP($C16,'Jr. Nats HP'!$A$17:$I$132,9,FALSE))=TRUE,0,VLOOKUP($C16,'Jr. Nats HP'!$A$17:$I$132,9,FALSE))</f>
        <v>3</v>
      </c>
      <c r="T16" s="23">
        <f>IF(ISNA(VLOOKUP($C16,'Mammoth NorAM SS'!$A$17:$I$132,9,FALSE))=TRUE,0,VLOOKUP($C16,'Mammoth NorAM SS'!$A$17:$I$132,9,FALSE))</f>
        <v>0</v>
      </c>
      <c r="U16" s="23">
        <f>IF(ISNA(VLOOKUP($C16,'Stoneham Canada Cup SS'!$A$17:$I$132,9,FALSE))=TRUE,0,VLOOKUP($C16,'Stoneham Canada Cup SS'!$A$17:$I$132,9,FALSE))</f>
        <v>26</v>
      </c>
      <c r="V16" s="23">
        <f>IF(ISNA(VLOOKUP($C16,'Stoneham Canada Cup HP'!$A$17:$I$132,9,FALSE))=TRUE,0,VLOOKUP($C16,'Stoneham Canada Cup HP'!$A$17:$I$132,9,FALSE))</f>
        <v>9</v>
      </c>
      <c r="W16" s="23">
        <f>IF(ISNA(VLOOKUP($C16,'Le Relais Nor Am'!$A$17:$I$132,9,FALSE))=TRUE,0,VLOOKUP($C16,'Le Relais Nor Am'!$A$17:$I$132,9,FALSE))</f>
        <v>32</v>
      </c>
      <c r="X16" s="23">
        <f>IF(ISNA(VLOOKUP($C16,'Step Up Tour Le Relais PRO'!$A$17:$I$132,9,FALSE))=TRUE,0,VLOOKUP($C16,'Step Up Tour Le Relais PRO'!$A$17:$I$132,9,FALSE))</f>
        <v>0</v>
      </c>
    </row>
    <row r="17" spans="1:24" ht="15" customHeight="1">
      <c r="A17" s="100" t="s">
        <v>52</v>
      </c>
      <c r="B17" s="100" t="s">
        <v>67</v>
      </c>
      <c r="C17" s="96" t="s">
        <v>51</v>
      </c>
      <c r="D17" s="103">
        <f>IF(ISNA(VLOOKUP($C17,'RPA Calculations'!$C$6:$K$118,3,FALSE))=TRUE,"0",VLOOKUP($C17,'RPA Calculations'!$C$6:$K$118,3,FALSE))</f>
        <v>10</v>
      </c>
      <c r="E17" s="22">
        <f>IF(ISNA(VLOOKUP($C17,'COT SS MT.SIAMA'!$A$17:$I$137,9,FALSE))=TRUE,"0",VLOOKUP($C17,'COT SS MT.SIAMA'!$A$17:$I$137,9,FALSE))</f>
        <v>6</v>
      </c>
      <c r="F17" s="22">
        <f>IF(ISNA(VLOOKUP($C17,'COT B.A MT SIAMA'!$A$17:$I$129,9,FALSE))=TRUE,"0",VLOOKUP($C17,'COT B.A MT SIAMA'!$A$17:$I$129,9,FALSE))</f>
        <v>40</v>
      </c>
      <c r="G17" s="23">
        <f>IF(ISNA(VLOOKUP($C17,'Muskoka TT Jan 20'!$A$17:$I$132,9,FALSE))=TRUE,0,VLOOKUP($C17,'Muskoka TT Jan 20'!$A$17:$I$132,9,FALSE))</f>
        <v>0</v>
      </c>
      <c r="H17" s="23">
        <f>IF(ISNA(VLOOKUP($C17,'Muskoka TT Jan 21'!$A$17:$I$132,9,FALSE))=TRUE,0,VLOOKUP($C17,'Muskoka TT Jan 21'!$A$17:$I$132,9,FALSE))</f>
        <v>0</v>
      </c>
      <c r="I17" s="23">
        <f>IF(ISNA(VLOOKUP($C17,'Canada Cup Calgary SS'!$A$17:$I$132,9,FALSE))=TRUE,0,VLOOKUP($C17,'Canada Cup Calgary SS'!$A$17:$I$132,9,FALSE))</f>
        <v>26</v>
      </c>
      <c r="J17" s="23">
        <f>IF(ISNA(VLOOKUP($C17,'Calgary NorAm Halfpipe Feb 11'!$A$17:$I$132,9,FALSE))=TRUE,0,VLOOKUP($C17,'Calgary NorAm Halfpipe Feb 11'!$A$17:$I$132,9,FALSE))</f>
        <v>0</v>
      </c>
      <c r="K17" s="23">
        <f>IF(ISNA(VLOOKUP($C17,'Calgary NorAm SS'!$A$17:$I$132,9,FALSE))=TRUE,0,VLOOKUP($C17,'Calgary NorAm SS'!$A$17:$I$132,9,FALSE))</f>
        <v>66</v>
      </c>
      <c r="L17" s="23">
        <f>IF(ISNA(VLOOKUP($C17,'Caledon Timber Tour'!$A$17:$I$132,9,FALSE))=TRUE,0,VLOOKUP($C17,'Caledon Timber Tour'!$A$17:$I$132,9,FALSE))</f>
        <v>0</v>
      </c>
      <c r="M17" s="23">
        <f>IF(ISNA(VLOOKUP($C17,'Horseshoe Provincials SS'!$A$17:$I$132,9,FALSE))=TRUE,0,VLOOKUP($C17,'Horseshoe Provincials SS'!$A$17:$I$132,9,FALSE))</f>
        <v>0</v>
      </c>
      <c r="N17" s="23">
        <f>IF(ISNA(VLOOKUP($C17,'Calgary Nor Am HP Feb 10'!$A$17:$I$132,9,FALSE))=TRUE,0,VLOOKUP($C17,'Calgary Nor Am HP Feb 10'!$A$17:$I$132,9,FALSE))</f>
        <v>0</v>
      </c>
      <c r="O17" s="23">
        <f>IF(ISNA(VLOOKUP($C17,'Aspen Nor-Am SS'!$A$17:$I$132,9,FALSE))=TRUE,0,VLOOKUP($C17,'Aspen Nor-Am SS'!$A$17:$I$132,9,FALSE))</f>
        <v>44</v>
      </c>
      <c r="P17" s="23">
        <f>IF(ISNA(VLOOKUP($C17,'Aspen Nor-Am BA'!$A$17:$I$132,9,FALSE))=TRUE,0,VLOOKUP($C17,'Aspen Nor-Am BA'!$A$17:$I$132,9,FALSE))</f>
        <v>27</v>
      </c>
      <c r="Q17" s="23">
        <f>IF(ISNA(VLOOKUP($C17,'Jr. Nats SS'!$A$17:$I$132,9,FALSE))=TRUE,0,VLOOKUP($C17,'Jr. Nats SS'!$A$17:$I$132,9,FALSE))</f>
        <v>0</v>
      </c>
      <c r="R17" s="23">
        <f>IF(ISNA(VLOOKUP($C17,'Jr. Nats BA'!$A$17:$I$132,9,FALSE))=TRUE,0,VLOOKUP($C17,'Jr. Nats BA'!$A$17:$I$132,9,FALSE))</f>
        <v>0</v>
      </c>
      <c r="S17" s="23">
        <f>IF(ISNA(VLOOKUP($C17,'Jr. Nats HP'!$A$17:$I$132,9,FALSE))=TRUE,0,VLOOKUP($C17,'Jr. Nats HP'!$A$17:$I$132,9,FALSE))</f>
        <v>0</v>
      </c>
      <c r="T17" s="23">
        <f>IF(ISNA(VLOOKUP($C17,'Mammoth NorAM SS'!$A$17:$I$132,9,FALSE))=TRUE,0,VLOOKUP($C17,'Mammoth NorAM SS'!$A$17:$I$132,9,FALSE))</f>
        <v>31</v>
      </c>
      <c r="U17" s="23">
        <f>IF(ISNA(VLOOKUP($C17,'Stoneham Canada Cup SS'!$A$17:$I$132,9,FALSE))=TRUE,0,VLOOKUP($C17,'Stoneham Canada Cup SS'!$A$17:$I$132,9,FALSE))</f>
        <v>17</v>
      </c>
      <c r="V17" s="23">
        <f>IF(ISNA(VLOOKUP($C17,'Stoneham Canada Cup HP'!$A$17:$I$132,9,FALSE))=TRUE,0,VLOOKUP($C17,'Stoneham Canada Cup HP'!$A$17:$I$132,9,FALSE))</f>
        <v>0</v>
      </c>
      <c r="W17" s="23">
        <f>IF(ISNA(VLOOKUP($C17,'Le Relais Nor Am'!$A$17:$I$132,9,FALSE))=TRUE,0,VLOOKUP($C17,'Le Relais Nor Am'!$A$17:$I$132,9,FALSE))</f>
        <v>36</v>
      </c>
      <c r="X17" s="23">
        <f>IF(ISNA(VLOOKUP($C17,'Step Up Tour Le Relais PRO'!$A$17:$I$132,9,FALSE))=TRUE,0,VLOOKUP($C17,'Step Up Tour Le Relais PRO'!$A$17:$I$132,9,FALSE))</f>
        <v>7</v>
      </c>
    </row>
    <row r="18" spans="1:24" ht="15" customHeight="1">
      <c r="A18" s="100" t="s">
        <v>69</v>
      </c>
      <c r="B18" s="100" t="s">
        <v>68</v>
      </c>
      <c r="C18" s="96" t="s">
        <v>55</v>
      </c>
      <c r="D18" s="103">
        <f>IF(ISNA(VLOOKUP($C18,'RPA Calculations'!$C$6:$K$118,3,FALSE))=TRUE,"0",VLOOKUP($C18,'RPA Calculations'!$C$6:$K$118,3,FALSE))</f>
        <v>12</v>
      </c>
      <c r="E18" s="22">
        <f>IF(ISNA(VLOOKUP($C18,'COT SS MT.SIAMA'!$A$17:$I$137,9,FALSE))=TRUE,"0",VLOOKUP($C18,'COT SS MT.SIAMA'!$A$17:$I$137,9,FALSE))</f>
        <v>15</v>
      </c>
      <c r="F18" s="22">
        <f>IF(ISNA(VLOOKUP($C18,'COT B.A MT SIAMA'!$A$17:$I$129,9,FALSE))=TRUE,"0",VLOOKUP($C18,'COT B.A MT SIAMA'!$A$17:$I$129,9,FALSE))</f>
        <v>17</v>
      </c>
      <c r="G18" s="23">
        <f>IF(ISNA(VLOOKUP($C18,'Muskoka TT Jan 20'!$A$17:$I$132,9,FALSE))=TRUE,0,VLOOKUP($C18,'Muskoka TT Jan 20'!$A$17:$I$132,9,FALSE))</f>
        <v>0</v>
      </c>
      <c r="H18" s="23">
        <f>IF(ISNA(VLOOKUP($C18,'Muskoka TT Jan 21'!$A$17:$I$132,9,FALSE))=TRUE,0,VLOOKUP($C18,'Muskoka TT Jan 21'!$A$17:$I$132,9,FALSE))</f>
        <v>0</v>
      </c>
      <c r="I18" s="23">
        <f>IF(ISNA(VLOOKUP($C18,'Canada Cup Calgary SS'!$A$17:$I$132,9,FALSE))=TRUE,0,VLOOKUP($C18,'Canada Cup Calgary SS'!$A$17:$I$132,9,FALSE))</f>
        <v>0</v>
      </c>
      <c r="J18" s="23">
        <f>IF(ISNA(VLOOKUP($C18,'Calgary NorAm Halfpipe Feb 11'!$A$17:$I$132,9,FALSE))=TRUE,0,VLOOKUP($C18,'Calgary NorAm Halfpipe Feb 11'!$A$17:$I$132,9,FALSE))</f>
        <v>0</v>
      </c>
      <c r="K18" s="23">
        <f>IF(ISNA(VLOOKUP($C18,'Calgary NorAm SS'!$A$17:$I$132,9,FALSE))=TRUE,0,VLOOKUP($C18,'Calgary NorAm SS'!$A$17:$I$132,9,FALSE))</f>
        <v>0</v>
      </c>
      <c r="L18" s="23">
        <f>IF(ISNA(VLOOKUP($C18,'Caledon Timber Tour'!$A$17:$I$132,9,FALSE))=TRUE,0,VLOOKUP($C18,'Caledon Timber Tour'!$A$17:$I$132,9,FALSE))</f>
        <v>1</v>
      </c>
      <c r="M18" s="23">
        <f>IF(ISNA(VLOOKUP($C18,'Horseshoe Provincials SS'!$A$17:$I$132,9,FALSE))=TRUE,0,VLOOKUP($C18,'Horseshoe Provincials SS'!$A$17:$I$132,9,FALSE))</f>
        <v>0</v>
      </c>
      <c r="N18" s="23">
        <f>IF(ISNA(VLOOKUP($C18,'Calgary Nor Am HP Feb 10'!$A$17:$I$132,9,FALSE))=TRUE,0,VLOOKUP($C18,'Calgary Nor Am HP Feb 10'!$A$17:$I$132,9,FALSE))</f>
        <v>0</v>
      </c>
      <c r="O18" s="23">
        <f>IF(ISNA(VLOOKUP($C18,'Aspen Nor-Am SS'!$A$17:$I$132,9,FALSE))=TRUE,0,VLOOKUP($C18,'Aspen Nor-Am SS'!$A$17:$I$132,9,FALSE))</f>
        <v>0</v>
      </c>
      <c r="P18" s="23">
        <f>IF(ISNA(VLOOKUP($C18,'Aspen Nor-Am BA'!$A$17:$I$132,9,FALSE))=TRUE,0,VLOOKUP($C18,'Aspen Nor-Am BA'!$A$17:$I$132,9,FALSE))</f>
        <v>0</v>
      </c>
      <c r="Q18" s="23">
        <f>IF(ISNA(VLOOKUP($C18,'Jr. Nats SS'!$A$17:$I$132,9,FALSE))=TRUE,0,VLOOKUP($C18,'Jr. Nats SS'!$A$17:$I$132,9,FALSE))</f>
        <v>0</v>
      </c>
      <c r="R18" s="23">
        <f>IF(ISNA(VLOOKUP($C18,'Jr. Nats BA'!$A$17:$I$132,9,FALSE))=TRUE,0,VLOOKUP($C18,'Jr. Nats BA'!$A$17:$I$132,9,FALSE))</f>
        <v>0</v>
      </c>
      <c r="S18" s="23">
        <f>IF(ISNA(VLOOKUP($C18,'Jr. Nats HP'!$A$17:$I$132,9,FALSE))=TRUE,0,VLOOKUP($C18,'Jr. Nats HP'!$A$17:$I$132,9,FALSE))</f>
        <v>0</v>
      </c>
      <c r="T18" s="23">
        <f>IF(ISNA(VLOOKUP($C18,'Mammoth NorAM SS'!$A$17:$I$132,9,FALSE))=TRUE,0,VLOOKUP($C18,'Mammoth NorAM SS'!$A$17:$I$132,9,FALSE))</f>
        <v>0</v>
      </c>
      <c r="U18" s="23">
        <f>IF(ISNA(VLOOKUP($C18,'Stoneham Canada Cup SS'!$A$17:$I$132,9,FALSE))=TRUE,0,VLOOKUP($C18,'Stoneham Canada Cup SS'!$A$17:$I$132,9,FALSE))</f>
        <v>31</v>
      </c>
      <c r="V18" s="23">
        <f>IF(ISNA(VLOOKUP($C18,'Stoneham Canada Cup HP'!$A$17:$I$132,9,FALSE))=TRUE,0,VLOOKUP($C18,'Stoneham Canada Cup HP'!$A$17:$I$132,9,FALSE))</f>
        <v>0</v>
      </c>
      <c r="W18" s="23">
        <f>IF(ISNA(VLOOKUP($C18,'Le Relais Nor Am'!$A$17:$I$132,9,FALSE))=TRUE,0,VLOOKUP($C18,'Le Relais Nor Am'!$A$17:$I$132,9,FALSE))</f>
        <v>25</v>
      </c>
      <c r="X18" s="23">
        <f>IF(ISNA(VLOOKUP($C18,'Step Up Tour Le Relais PRO'!$A$17:$I$132,9,FALSE))=TRUE,0,VLOOKUP($C18,'Step Up Tour Le Relais PRO'!$A$17:$I$132,9,FALSE))</f>
        <v>25</v>
      </c>
    </row>
    <row r="19" spans="1:24" ht="15" customHeight="1">
      <c r="A19" s="100" t="s">
        <v>81</v>
      </c>
      <c r="B19" s="100" t="s">
        <v>72</v>
      </c>
      <c r="C19" s="96" t="s">
        <v>83</v>
      </c>
      <c r="D19" s="103">
        <f>IF(ISNA(VLOOKUP($C19,'RPA Calculations'!$C$6:$K$118,3,FALSE))=TRUE,"0",VLOOKUP($C19,'RPA Calculations'!$C$6:$K$118,3,FALSE))</f>
        <v>13</v>
      </c>
      <c r="E19" s="22" t="str">
        <f>IF(ISNA(VLOOKUP($C19,'COT SS MT.SIAMA'!$A$17:$I$137,9,FALSE))=TRUE,"0",VLOOKUP($C19,'COT SS MT.SIAMA'!$A$17:$I$137,9,FALSE))</f>
        <v>0</v>
      </c>
      <c r="F19" s="22" t="str">
        <f>IF(ISNA(VLOOKUP($C19,'COT B.A MT SIAMA'!$A$17:$I$129,9,FALSE))=TRUE,"0",VLOOKUP($C19,'COT B.A MT SIAMA'!$A$17:$I$129,9,FALSE))</f>
        <v>0</v>
      </c>
      <c r="G19" s="23">
        <f>IF(ISNA(VLOOKUP($C19,'Muskoka TT Jan 20'!$A$17:$I$132,9,FALSE))=TRUE,0,VLOOKUP($C19,'Muskoka TT Jan 20'!$A$17:$I$132,9,FALSE))</f>
        <v>3</v>
      </c>
      <c r="H19" s="23">
        <f>IF(ISNA(VLOOKUP($C19,'Muskoka TT Jan 21'!$A$17:$I$132,9,FALSE))=TRUE,0,VLOOKUP($C19,'Muskoka TT Jan 21'!$A$17:$I$132,9,FALSE))</f>
        <v>2</v>
      </c>
      <c r="I19" s="23">
        <f>IF(ISNA(VLOOKUP($C19,'Canada Cup Calgary SS'!$A$17:$I$132,9,FALSE))=TRUE,0,VLOOKUP($C19,'Canada Cup Calgary SS'!$A$17:$I$132,9,FALSE))</f>
        <v>26</v>
      </c>
      <c r="J19" s="23">
        <f>IF(ISNA(VLOOKUP($C19,'Calgary NorAm Halfpipe Feb 11'!$A$17:$I$132,9,FALSE))=TRUE,0,VLOOKUP($C19,'Calgary NorAm Halfpipe Feb 11'!$A$17:$I$132,9,FALSE))</f>
        <v>0</v>
      </c>
      <c r="K19" s="23">
        <f>IF(ISNA(VLOOKUP($C19,'Calgary NorAm SS'!$A$17:$I$132,9,FALSE))=TRUE,0,VLOOKUP($C19,'Calgary NorAm SS'!$A$17:$I$132,9,FALSE))</f>
        <v>0</v>
      </c>
      <c r="L19" s="23">
        <f>IF(ISNA(VLOOKUP($C19,'Caledon Timber Tour'!$A$17:$I$132,9,FALSE))=TRUE,0,VLOOKUP($C19,'Caledon Timber Tour'!$A$17:$I$132,9,FALSE))</f>
        <v>0</v>
      </c>
      <c r="M19" s="23">
        <f>IF(ISNA(VLOOKUP($C19,'Horseshoe Provincials SS'!$A$17:$I$132,9,FALSE))=TRUE,0,VLOOKUP($C19,'Horseshoe Provincials SS'!$A$17:$I$132,9,FALSE))</f>
        <v>2</v>
      </c>
      <c r="N19" s="23">
        <f>IF(ISNA(VLOOKUP($C19,'Calgary Nor Am HP Feb 10'!$A$17:$I$132,9,FALSE))=TRUE,0,VLOOKUP($C19,'Calgary Nor Am HP Feb 10'!$A$17:$I$132,9,FALSE))</f>
        <v>0</v>
      </c>
      <c r="O19" s="23">
        <f>IF(ISNA(VLOOKUP($C19,'Aspen Nor-Am SS'!$A$17:$I$132,9,FALSE))=TRUE,0,VLOOKUP($C19,'Aspen Nor-Am SS'!$A$17:$I$132,9,FALSE))</f>
        <v>0</v>
      </c>
      <c r="P19" s="23">
        <f>IF(ISNA(VLOOKUP($C19,'Aspen Nor-Am BA'!$A$17:$I$132,9,FALSE))=TRUE,0,VLOOKUP($C19,'Aspen Nor-Am BA'!$A$17:$I$132,9,FALSE))</f>
        <v>0</v>
      </c>
      <c r="Q19" s="23">
        <f>IF(ISNA(VLOOKUP($C19,'Jr. Nats SS'!$A$17:$I$132,9,FALSE))=TRUE,0,VLOOKUP($C19,'Jr. Nats SS'!$A$17:$I$132,9,FALSE))</f>
        <v>0</v>
      </c>
      <c r="R19" s="23">
        <f>IF(ISNA(VLOOKUP($C19,'Jr. Nats BA'!$A$17:$I$132,9,FALSE))=TRUE,0,VLOOKUP($C19,'Jr. Nats BA'!$A$17:$I$132,9,FALSE))</f>
        <v>0</v>
      </c>
      <c r="S19" s="23">
        <f>IF(ISNA(VLOOKUP($C19,'Jr. Nats HP'!$A$17:$I$132,9,FALSE))=TRUE,0,VLOOKUP($C19,'Jr. Nats HP'!$A$17:$I$132,9,FALSE))</f>
        <v>0</v>
      </c>
      <c r="T19" s="23">
        <f>IF(ISNA(VLOOKUP($C19,'Mammoth NorAM SS'!$A$17:$I$132,9,FALSE))=TRUE,0,VLOOKUP($C19,'Mammoth NorAM SS'!$A$17:$I$132,9,FALSE))</f>
        <v>0</v>
      </c>
      <c r="U19" s="23">
        <f>IF(ISNA(VLOOKUP($C19,'Stoneham Canada Cup SS'!$A$17:$I$132,9,FALSE))=TRUE,0,VLOOKUP($C19,'Stoneham Canada Cup SS'!$A$17:$I$132,9,FALSE))</f>
        <v>25</v>
      </c>
      <c r="V19" s="23">
        <f>IF(ISNA(VLOOKUP($C19,'Stoneham Canada Cup HP'!$A$17:$I$132,9,FALSE))=TRUE,0,VLOOKUP($C19,'Stoneham Canada Cup HP'!$A$17:$I$132,9,FALSE))</f>
        <v>25</v>
      </c>
      <c r="W19" s="23">
        <f>IF(ISNA(VLOOKUP($C19,'Le Relais Nor Am'!$A$17:$I$132,9,FALSE))=TRUE,0,VLOOKUP($C19,'Le Relais Nor Am'!$A$17:$I$132,9,FALSE))</f>
        <v>23</v>
      </c>
      <c r="X19" s="23">
        <f>IF(ISNA(VLOOKUP($C19,'Step Up Tour Le Relais PRO'!$A$17:$I$132,9,FALSE))=TRUE,0,VLOOKUP($C19,'Step Up Tour Le Relais PRO'!$A$17:$I$132,9,FALSE))</f>
        <v>0</v>
      </c>
    </row>
    <row r="20" spans="1:24" ht="15" customHeight="1">
      <c r="A20" s="100" t="s">
        <v>69</v>
      </c>
      <c r="B20" s="100" t="s">
        <v>68</v>
      </c>
      <c r="C20" s="96" t="s">
        <v>59</v>
      </c>
      <c r="D20" s="103">
        <f>IF(ISNA(VLOOKUP($C20,'RPA Calculations'!$C$6:$K$118,3,FALSE))=TRUE,"0",VLOOKUP($C20,'RPA Calculations'!$C$6:$K$118,3,FALSE))</f>
        <v>14</v>
      </c>
      <c r="E20" s="22">
        <f>IF(ISNA(VLOOKUP($C20,'COT SS MT.SIAMA'!$A$17:$I$137,9,FALSE))=TRUE,"0",VLOOKUP($C20,'COT SS MT.SIAMA'!$A$17:$I$137,9,FALSE))</f>
        <v>34</v>
      </c>
      <c r="F20" s="22">
        <f>IF(ISNA(VLOOKUP($C20,'COT B.A MT SIAMA'!$A$17:$I$129,9,FALSE))=TRUE,"0",VLOOKUP($C20,'COT B.A MT SIAMA'!$A$17:$I$129,9,FALSE))</f>
        <v>28</v>
      </c>
      <c r="G20" s="23">
        <f>IF(ISNA(VLOOKUP($C20,'Muskoka TT Jan 20'!$A$17:$I$132,9,FALSE))=TRUE,0,VLOOKUP($C20,'Muskoka TT Jan 20'!$A$17:$I$132,9,FALSE))</f>
        <v>0</v>
      </c>
      <c r="H20" s="23">
        <f>IF(ISNA(VLOOKUP($C20,'Muskoka TT Jan 21'!$A$17:$I$132,9,FALSE))=TRUE,0,VLOOKUP($C20,'Muskoka TT Jan 21'!$A$17:$I$132,9,FALSE))</f>
        <v>0</v>
      </c>
      <c r="I20" s="23">
        <f>IF(ISNA(VLOOKUP($C20,'Canada Cup Calgary SS'!$A$17:$I$132,9,FALSE))=TRUE,0,VLOOKUP($C20,'Canada Cup Calgary SS'!$A$17:$I$132,9,FALSE))</f>
        <v>55</v>
      </c>
      <c r="J20" s="23">
        <f>IF(ISNA(VLOOKUP($C20,'Calgary NorAm Halfpipe Feb 11'!$A$17:$I$132,9,FALSE))=TRUE,0,VLOOKUP($C20,'Calgary NorAm Halfpipe Feb 11'!$A$17:$I$132,9,FALSE))</f>
        <v>0</v>
      </c>
      <c r="K20" s="23">
        <f>IF(ISNA(VLOOKUP($C20,'Calgary NorAm SS'!$A$17:$I$132,9,FALSE))=TRUE,0,VLOOKUP($C20,'Calgary NorAm SS'!$A$17:$I$132,9,FALSE))</f>
        <v>48</v>
      </c>
      <c r="L20" s="23">
        <f>IF(ISNA(VLOOKUP($C20,'Caledon Timber Tour'!$A$17:$I$132,9,FALSE))=TRUE,0,VLOOKUP($C20,'Caledon Timber Tour'!$A$17:$I$132,9,FALSE))</f>
        <v>0</v>
      </c>
      <c r="M20" s="23">
        <f>IF(ISNA(VLOOKUP($C20,'Horseshoe Provincials SS'!$A$17:$I$132,9,FALSE))=TRUE,0,VLOOKUP($C20,'Horseshoe Provincials SS'!$A$17:$I$132,9,FALSE))</f>
        <v>6</v>
      </c>
      <c r="N20" s="23">
        <f>IF(ISNA(VLOOKUP($C20,'Calgary Nor Am HP Feb 10'!$A$17:$I$132,9,FALSE))=TRUE,0,VLOOKUP($C20,'Calgary Nor Am HP Feb 10'!$A$17:$I$132,9,FALSE))</f>
        <v>0</v>
      </c>
      <c r="O20" s="23">
        <f>IF(ISNA(VLOOKUP($C20,'Aspen Nor-Am SS'!$A$17:$I$132,9,FALSE))=TRUE,0,VLOOKUP($C20,'Aspen Nor-Am SS'!$A$17:$I$132,9,FALSE))</f>
        <v>0</v>
      </c>
      <c r="P20" s="23">
        <f>IF(ISNA(VLOOKUP($C20,'Aspen Nor-Am BA'!$A$17:$I$132,9,FALSE))=TRUE,0,VLOOKUP($C20,'Aspen Nor-Am BA'!$A$17:$I$132,9,FALSE))</f>
        <v>0</v>
      </c>
      <c r="Q20" s="23">
        <f>IF(ISNA(VLOOKUP($C20,'Jr. Nats SS'!$A$17:$I$132,9,FALSE))=TRUE,0,VLOOKUP($C20,'Jr. Nats SS'!$A$17:$I$132,9,FALSE))</f>
        <v>19</v>
      </c>
      <c r="R20" s="23">
        <f>IF(ISNA(VLOOKUP($C20,'Jr. Nats BA'!$A$17:$I$132,9,FALSE))=TRUE,0,VLOOKUP($C20,'Jr. Nats BA'!$A$17:$I$132,9,FALSE))</f>
        <v>25</v>
      </c>
      <c r="S20" s="23">
        <f>IF(ISNA(VLOOKUP($C20,'Jr. Nats HP'!$A$17:$I$132,9,FALSE))=TRUE,0,VLOOKUP($C20,'Jr. Nats HP'!$A$17:$I$132,9,FALSE))</f>
        <v>0</v>
      </c>
      <c r="T20" s="23">
        <f>IF(ISNA(VLOOKUP($C20,'Mammoth NorAM SS'!$A$17:$I$132,9,FALSE))=TRUE,0,VLOOKUP($C20,'Mammoth NorAM SS'!$A$17:$I$132,9,FALSE))</f>
        <v>0</v>
      </c>
      <c r="U20" s="23">
        <f>IF(ISNA(VLOOKUP($C20,'Stoneham Canada Cup SS'!$A$17:$I$132,9,FALSE))=TRUE,0,VLOOKUP($C20,'Stoneham Canada Cup SS'!$A$17:$I$132,9,FALSE))</f>
        <v>12</v>
      </c>
      <c r="V20" s="23">
        <f>IF(ISNA(VLOOKUP($C20,'Stoneham Canada Cup HP'!$A$17:$I$132,9,FALSE))=TRUE,0,VLOOKUP($C20,'Stoneham Canada Cup HP'!$A$17:$I$132,9,FALSE))</f>
        <v>0</v>
      </c>
      <c r="W20" s="23">
        <f>IF(ISNA(VLOOKUP($C20,'Le Relais Nor Am'!$A$17:$I$132,9,FALSE))=TRUE,0,VLOOKUP($C20,'Le Relais Nor Am'!$A$17:$I$132,9,FALSE))</f>
        <v>35</v>
      </c>
      <c r="X20" s="23">
        <f>IF(ISNA(VLOOKUP($C20,'Step Up Tour Le Relais PRO'!$A$17:$I$132,9,FALSE))=TRUE,0,VLOOKUP($C20,'Step Up Tour Le Relais PRO'!$A$17:$I$132,9,FALSE))</f>
        <v>0</v>
      </c>
    </row>
    <row r="21" spans="1:24" ht="15" customHeight="1">
      <c r="A21" s="100" t="s">
        <v>79</v>
      </c>
      <c r="B21" s="100" t="s">
        <v>72</v>
      </c>
      <c r="C21" s="96" t="s">
        <v>80</v>
      </c>
      <c r="D21" s="103">
        <f>IF(ISNA(VLOOKUP($C21,'RPA Calculations'!$C$6:$K$118,3,FALSE))=TRUE,"0",VLOOKUP($C21,'RPA Calculations'!$C$6:$K$118,3,FALSE))</f>
        <v>15</v>
      </c>
      <c r="E21" s="22" t="str">
        <f>IF(ISNA(VLOOKUP($C21,'COT SS MT.SIAMA'!$A$17:$I$137,9,FALSE))=TRUE,"0",VLOOKUP($C21,'COT SS MT.SIAMA'!$A$17:$I$137,9,FALSE))</f>
        <v>0</v>
      </c>
      <c r="F21" s="22" t="str">
        <f>IF(ISNA(VLOOKUP($C21,'COT B.A MT SIAMA'!$A$17:$I$129,9,FALSE))=TRUE,"0",VLOOKUP($C21,'COT B.A MT SIAMA'!$A$17:$I$129,9,FALSE))</f>
        <v>0</v>
      </c>
      <c r="G21" s="23">
        <f>IF(ISNA(VLOOKUP($C21,'Muskoka TT Jan 20'!$A$17:$I$132,9,FALSE))=TRUE,0,VLOOKUP($C21,'Muskoka TT Jan 20'!$A$17:$I$132,9,FALSE))</f>
        <v>1</v>
      </c>
      <c r="H21" s="23">
        <f>IF(ISNA(VLOOKUP($C21,'Muskoka TT Jan 21'!$A$17:$I$132,9,FALSE))=TRUE,0,VLOOKUP($C21,'Muskoka TT Jan 21'!$A$17:$I$132,9,FALSE))</f>
        <v>1</v>
      </c>
      <c r="I21" s="23">
        <f>IF(ISNA(VLOOKUP($C21,'Canada Cup Calgary SS'!$A$17:$I$132,9,FALSE))=TRUE,0,VLOOKUP($C21,'Canada Cup Calgary SS'!$A$17:$I$132,9,FALSE))</f>
        <v>0</v>
      </c>
      <c r="J21" s="23">
        <f>IF(ISNA(VLOOKUP($C21,'Calgary NorAm Halfpipe Feb 11'!$A$17:$I$132,9,FALSE))=TRUE,0,VLOOKUP($C21,'Calgary NorAm Halfpipe Feb 11'!$A$17:$I$132,9,FALSE))</f>
        <v>0</v>
      </c>
      <c r="K21" s="23">
        <f>IF(ISNA(VLOOKUP($C21,'Calgary NorAm SS'!$A$17:$I$132,9,FALSE))=TRUE,0,VLOOKUP($C21,'Calgary NorAm SS'!$A$17:$I$132,9,FALSE))</f>
        <v>0</v>
      </c>
      <c r="L21" s="23">
        <f>IF(ISNA(VLOOKUP($C21,'Caledon Timber Tour'!$A$17:$I$132,9,FALSE))=TRUE,0,VLOOKUP($C21,'Caledon Timber Tour'!$A$17:$I$132,9,FALSE))</f>
        <v>3</v>
      </c>
      <c r="M21" s="23">
        <f>IF(ISNA(VLOOKUP($C21,'Horseshoe Provincials SS'!$A$17:$I$132,9,FALSE))=TRUE,0,VLOOKUP($C21,'Horseshoe Provincials SS'!$A$17:$I$132,9,FALSE))</f>
        <v>1</v>
      </c>
      <c r="N21" s="23">
        <f>IF(ISNA(VLOOKUP($C21,'Calgary Nor Am HP Feb 10'!$A$17:$I$132,9,FALSE))=TRUE,0,VLOOKUP($C21,'Calgary Nor Am HP Feb 10'!$A$17:$I$132,9,FALSE))</f>
        <v>0</v>
      </c>
      <c r="O21" s="23">
        <f>IF(ISNA(VLOOKUP($C21,'Aspen Nor-Am SS'!$A$17:$I$132,9,FALSE))=TRUE,0,VLOOKUP($C21,'Aspen Nor-Am SS'!$A$17:$I$132,9,FALSE))</f>
        <v>0</v>
      </c>
      <c r="P21" s="23">
        <f>IF(ISNA(VLOOKUP($C21,'Aspen Nor-Am BA'!$A$17:$I$132,9,FALSE))=TRUE,0,VLOOKUP($C21,'Aspen Nor-Am BA'!$A$17:$I$132,9,FALSE))</f>
        <v>0</v>
      </c>
      <c r="Q21" s="23">
        <f>IF(ISNA(VLOOKUP($C21,'Jr. Nats SS'!$A$17:$I$132,9,FALSE))=TRUE,0,VLOOKUP($C21,'Jr. Nats SS'!$A$17:$I$132,9,FALSE))</f>
        <v>10</v>
      </c>
      <c r="R21" s="23">
        <f>IF(ISNA(VLOOKUP($C21,'Jr. Nats BA'!$A$17:$I$132,9,FALSE))=TRUE,0,VLOOKUP($C21,'Jr. Nats BA'!$A$17:$I$132,9,FALSE))</f>
        <v>39</v>
      </c>
      <c r="S21" s="23">
        <f>IF(ISNA(VLOOKUP($C21,'Jr. Nats HP'!$A$17:$I$132,9,FALSE))=TRUE,0,VLOOKUP($C21,'Jr. Nats HP'!$A$17:$I$132,9,FALSE))</f>
        <v>0</v>
      </c>
      <c r="T21" s="23">
        <f>IF(ISNA(VLOOKUP($C21,'Mammoth NorAM SS'!$A$17:$I$132,9,FALSE))=TRUE,0,VLOOKUP($C21,'Mammoth NorAM SS'!$A$17:$I$132,9,FALSE))</f>
        <v>0</v>
      </c>
      <c r="U21" s="23">
        <f>IF(ISNA(VLOOKUP($C21,'Stoneham Canada Cup SS'!$A$17:$I$132,9,FALSE))=TRUE,0,VLOOKUP($C21,'Stoneham Canada Cup SS'!$A$17:$I$132,9,FALSE))</f>
        <v>0</v>
      </c>
      <c r="V21" s="23">
        <f>IF(ISNA(VLOOKUP($C21,'Stoneham Canada Cup HP'!$A$17:$I$132,9,FALSE))=TRUE,0,VLOOKUP($C21,'Stoneham Canada Cup HP'!$A$17:$I$132,9,FALSE))</f>
        <v>0</v>
      </c>
      <c r="W21" s="23">
        <f>IF(ISNA(VLOOKUP($C21,'Le Relais Nor Am'!$A$17:$I$132,9,FALSE))=TRUE,0,VLOOKUP($C21,'Le Relais Nor Am'!$A$17:$I$132,9,FALSE))</f>
        <v>0</v>
      </c>
      <c r="X21" s="23">
        <f>IF(ISNA(VLOOKUP($C21,'Step Up Tour Le Relais PRO'!$A$17:$I$132,9,FALSE))=TRUE,0,VLOOKUP($C21,'Step Up Tour Le Relais PRO'!$A$17:$I$132,9,FALSE))</f>
        <v>0</v>
      </c>
    </row>
    <row r="22" spans="1:24" ht="15" customHeight="1">
      <c r="A22" s="100" t="s">
        <v>81</v>
      </c>
      <c r="B22" s="100" t="s">
        <v>72</v>
      </c>
      <c r="C22" s="96" t="s">
        <v>84</v>
      </c>
      <c r="D22" s="103">
        <f>IF(ISNA(VLOOKUP($C22,'RPA Calculations'!$C$6:$K$118,3,FALSE))=TRUE,"0",VLOOKUP($C22,'RPA Calculations'!$C$6:$K$118,3,FALSE))</f>
        <v>17</v>
      </c>
      <c r="E22" s="22" t="str">
        <f>IF(ISNA(VLOOKUP($C22,'COT SS MT.SIAMA'!$A$17:$I$137,9,FALSE))=TRUE,"0",VLOOKUP($C22,'COT SS MT.SIAMA'!$A$17:$I$137,9,FALSE))</f>
        <v>0</v>
      </c>
      <c r="F22" s="22" t="str">
        <f>IF(ISNA(VLOOKUP($C22,'COT B.A MT SIAMA'!$A$17:$I$129,9,FALSE))=TRUE,"0",VLOOKUP($C22,'COT B.A MT SIAMA'!$A$17:$I$129,9,FALSE))</f>
        <v>0</v>
      </c>
      <c r="G22" s="23">
        <f>IF(ISNA(VLOOKUP($C22,'Muskoka TT Jan 20'!$A$17:$I$132,9,FALSE))=TRUE,0,VLOOKUP($C22,'Muskoka TT Jan 20'!$A$17:$I$132,9,FALSE))</f>
        <v>4</v>
      </c>
      <c r="H22" s="23">
        <f>IF(ISNA(VLOOKUP($C22,'Muskoka TT Jan 21'!$A$17:$I$132,9,FALSE))=TRUE,0,VLOOKUP($C22,'Muskoka TT Jan 21'!$A$17:$I$132,9,FALSE))</f>
        <v>35</v>
      </c>
      <c r="I22" s="23">
        <f>IF(ISNA(VLOOKUP($C22,'Canada Cup Calgary SS'!$A$17:$I$132,9,FALSE))=TRUE,0,VLOOKUP($C22,'Canada Cup Calgary SS'!$A$17:$I$132,9,FALSE))</f>
        <v>29</v>
      </c>
      <c r="J22" s="23">
        <f>IF(ISNA(VLOOKUP($C22,'Calgary NorAm Halfpipe Feb 11'!$A$17:$I$132,9,FALSE))=TRUE,0,VLOOKUP($C22,'Calgary NorAm Halfpipe Feb 11'!$A$17:$I$132,9,FALSE))</f>
        <v>0</v>
      </c>
      <c r="K22" s="23">
        <f>IF(ISNA(VLOOKUP($C22,'Calgary NorAm SS'!$A$17:$I$132,9,FALSE))=TRUE,0,VLOOKUP($C22,'Calgary NorAm SS'!$A$17:$I$132,9,FALSE))</f>
        <v>0</v>
      </c>
      <c r="L22" s="23">
        <f>IF(ISNA(VLOOKUP($C22,'Caledon Timber Tour'!$A$17:$I$132,9,FALSE))=TRUE,0,VLOOKUP($C22,'Caledon Timber Tour'!$A$17:$I$132,9,FALSE))</f>
        <v>0</v>
      </c>
      <c r="M22" s="23">
        <f>IF(ISNA(VLOOKUP($C22,'Horseshoe Provincials SS'!$A$17:$I$132,9,FALSE))=TRUE,0,VLOOKUP($C22,'Horseshoe Provincials SS'!$A$17:$I$132,9,FALSE))</f>
        <v>10</v>
      </c>
      <c r="N22" s="23">
        <f>IF(ISNA(VLOOKUP($C22,'Calgary Nor Am HP Feb 10'!$A$17:$I$132,9,FALSE))=TRUE,0,VLOOKUP($C22,'Calgary Nor Am HP Feb 10'!$A$17:$I$132,9,FALSE))</f>
        <v>0</v>
      </c>
      <c r="O22" s="23">
        <f>IF(ISNA(VLOOKUP($C22,'Aspen Nor-Am SS'!$A$17:$I$132,9,FALSE))=TRUE,0,VLOOKUP($C22,'Aspen Nor-Am SS'!$A$17:$I$132,9,FALSE))</f>
        <v>0</v>
      </c>
      <c r="P22" s="23">
        <f>IF(ISNA(VLOOKUP($C22,'Aspen Nor-Am BA'!$A$17:$I$132,9,FALSE))=TRUE,0,VLOOKUP($C22,'Aspen Nor-Am BA'!$A$17:$I$132,9,FALSE))</f>
        <v>0</v>
      </c>
      <c r="Q22" s="23">
        <f>IF(ISNA(VLOOKUP($C22,'Jr. Nats SS'!$A$17:$I$132,9,FALSE))=TRUE,0,VLOOKUP($C22,'Jr. Nats SS'!$A$17:$I$132,9,FALSE))</f>
        <v>23</v>
      </c>
      <c r="R22" s="23">
        <f>IF(ISNA(VLOOKUP($C22,'Jr. Nats BA'!$A$17:$I$132,9,FALSE))=TRUE,0,VLOOKUP($C22,'Jr. Nats BA'!$A$17:$I$132,9,FALSE))</f>
        <v>36</v>
      </c>
      <c r="S22" s="23">
        <f>IF(ISNA(VLOOKUP($C22,'Jr. Nats HP'!$A$17:$I$132,9,FALSE))=TRUE,0,VLOOKUP($C22,'Jr. Nats HP'!$A$17:$I$132,9,FALSE))</f>
        <v>32</v>
      </c>
      <c r="T22" s="23">
        <f>IF(ISNA(VLOOKUP($C22,'Mammoth NorAM SS'!$A$17:$I$132,9,FALSE))=TRUE,0,VLOOKUP($C22,'Mammoth NorAM SS'!$A$17:$I$132,9,FALSE))</f>
        <v>0</v>
      </c>
      <c r="U22" s="23">
        <f>IF(ISNA(VLOOKUP($C22,'Stoneham Canada Cup SS'!$A$17:$I$132,9,FALSE))=TRUE,0,VLOOKUP($C22,'Stoneham Canada Cup SS'!$A$17:$I$132,9,FALSE))</f>
        <v>19</v>
      </c>
      <c r="V22" s="23">
        <f>IF(ISNA(VLOOKUP($C22,'Stoneham Canada Cup HP'!$A$17:$I$132,9,FALSE))=TRUE,0,VLOOKUP($C22,'Stoneham Canada Cup HP'!$A$17:$I$132,9,FALSE))</f>
        <v>0</v>
      </c>
      <c r="W22" s="23">
        <f>IF(ISNA(VLOOKUP($C22,'Le Relais Nor Am'!$A$17:$I$132,9,FALSE))=TRUE,0,VLOOKUP($C22,'Le Relais Nor Am'!$A$17:$I$132,9,FALSE))</f>
        <v>47</v>
      </c>
      <c r="X22" s="23">
        <f>IF(ISNA(VLOOKUP($C22,'Step Up Tour Le Relais PRO'!$A$17:$I$132,9,FALSE))=TRUE,0,VLOOKUP($C22,'Step Up Tour Le Relais PRO'!$A$17:$I$132,9,FALSE))</f>
        <v>0</v>
      </c>
    </row>
    <row r="23" spans="1:24" ht="15" customHeight="1">
      <c r="A23" s="100" t="s">
        <v>69</v>
      </c>
      <c r="B23" s="100" t="s">
        <v>141</v>
      </c>
      <c r="C23" s="96" t="s">
        <v>139</v>
      </c>
      <c r="D23" s="103">
        <f>IF(ISNA(VLOOKUP($C23,'RPA Calculations'!$C$6:$K$118,3,FALSE))=TRUE,"0",VLOOKUP($C23,'RPA Calculations'!$C$6:$K$118,3,FALSE))</f>
        <v>18</v>
      </c>
      <c r="E23" s="22" t="str">
        <f>IF(ISNA(VLOOKUP($C23,'COT SS MT.SIAMA'!$A$17:$I$137,9,FALSE))=TRUE,"0",VLOOKUP($C23,'COT SS MT.SIAMA'!$A$17:$I$137,9,FALSE))</f>
        <v>0</v>
      </c>
      <c r="F23" s="22" t="str">
        <f>IF(ISNA(VLOOKUP($C23,'COT B.A MT SIAMA'!$A$17:$I$129,9,FALSE))=TRUE,"0",VLOOKUP($C23,'COT B.A MT SIAMA'!$A$17:$I$129,9,FALSE))</f>
        <v>0</v>
      </c>
      <c r="G23" s="23">
        <f>IF(ISNA(VLOOKUP($C23,'Muskoka TT Jan 20'!$A$17:$I$132,9,FALSE))=TRUE,0,VLOOKUP($C23,'Muskoka TT Jan 20'!$A$17:$I$132,9,FALSE))</f>
        <v>0</v>
      </c>
      <c r="H23" s="23">
        <f>IF(ISNA(VLOOKUP($C23,'Muskoka TT Jan 21'!$A$17:$I$132,9,FALSE))=TRUE,0,VLOOKUP($C23,'Muskoka TT Jan 21'!$A$17:$I$132,9,FALSE))</f>
        <v>0</v>
      </c>
      <c r="I23" s="23">
        <f>IF(ISNA(VLOOKUP($C23,'Canada Cup Calgary SS'!$A$17:$I$132,9,FALSE))=TRUE,0,VLOOKUP($C23,'Canada Cup Calgary SS'!$A$17:$I$132,9,FALSE))</f>
        <v>56</v>
      </c>
      <c r="J23" s="23">
        <f>IF(ISNA(VLOOKUP($C23,'Calgary NorAm Halfpipe Feb 11'!$A$17:$I$132,9,FALSE))=TRUE,0,VLOOKUP($C23,'Calgary NorAm Halfpipe Feb 11'!$A$17:$I$132,9,FALSE))</f>
        <v>0</v>
      </c>
      <c r="K23" s="23">
        <f>IF(ISNA(VLOOKUP($C23,'Calgary NorAm SS'!$A$17:$I$132,9,FALSE))=TRUE,0,VLOOKUP($C23,'Calgary NorAm SS'!$A$17:$I$132,9,FALSE))</f>
        <v>0</v>
      </c>
      <c r="L23" s="23">
        <f>IF(ISNA(VLOOKUP($C23,'Caledon Timber Tour'!$A$17:$I$132,9,FALSE))=TRUE,0,VLOOKUP($C23,'Caledon Timber Tour'!$A$17:$I$132,9,FALSE))</f>
        <v>6</v>
      </c>
      <c r="M23" s="23">
        <f>IF(ISNA(VLOOKUP($C23,'Horseshoe Provincials SS'!$A$17:$I$132,9,FALSE))=TRUE,0,VLOOKUP($C23,'Horseshoe Provincials SS'!$A$17:$I$132,9,FALSE))</f>
        <v>5</v>
      </c>
      <c r="N23" s="23">
        <f>IF(ISNA(VLOOKUP($C23,'Calgary Nor Am HP Feb 10'!$A$17:$I$132,9,FALSE))=TRUE,0,VLOOKUP($C23,'Calgary Nor Am HP Feb 10'!$A$17:$I$132,9,FALSE))</f>
        <v>0</v>
      </c>
      <c r="O23" s="23">
        <f>IF(ISNA(VLOOKUP($C23,'Aspen Nor-Am SS'!$A$17:$I$132,9,FALSE))=TRUE,0,VLOOKUP($C23,'Aspen Nor-Am SS'!$A$17:$I$132,9,FALSE))</f>
        <v>0</v>
      </c>
      <c r="P23" s="23">
        <f>IF(ISNA(VLOOKUP($C23,'Aspen Nor-Am BA'!$A$17:$I$132,9,FALSE))=TRUE,0,VLOOKUP($C23,'Aspen Nor-Am BA'!$A$17:$I$132,9,FALSE))</f>
        <v>0</v>
      </c>
      <c r="Q23" s="23">
        <f>IF(ISNA(VLOOKUP($C23,'Jr. Nats SS'!$A$17:$I$132,9,FALSE))=TRUE,0,VLOOKUP($C23,'Jr. Nats SS'!$A$17:$I$132,9,FALSE))</f>
        <v>22</v>
      </c>
      <c r="R23" s="23">
        <f>IF(ISNA(VLOOKUP($C23,'Jr. Nats BA'!$A$17:$I$132,9,FALSE))=TRUE,0,VLOOKUP($C23,'Jr. Nats BA'!$A$17:$I$132,9,FALSE))</f>
        <v>16</v>
      </c>
      <c r="S23" s="23">
        <f>IF(ISNA(VLOOKUP($C23,'Jr. Nats HP'!$A$17:$I$132,9,FALSE))=TRUE,0,VLOOKUP($C23,'Jr. Nats HP'!$A$17:$I$132,9,FALSE))</f>
        <v>16</v>
      </c>
      <c r="T23" s="23">
        <f>IF(ISNA(VLOOKUP($C23,'Mammoth NorAM SS'!$A$17:$I$132,9,FALSE))=TRUE,0,VLOOKUP($C23,'Mammoth NorAM SS'!$A$17:$I$132,9,FALSE))</f>
        <v>0</v>
      </c>
      <c r="U23" s="23">
        <f>IF(ISNA(VLOOKUP($C23,'Stoneham Canada Cup SS'!$A$17:$I$132,9,FALSE))=TRUE,0,VLOOKUP($C23,'Stoneham Canada Cup SS'!$A$17:$I$132,9,FALSE))</f>
        <v>43</v>
      </c>
      <c r="V23" s="23">
        <f>IF(ISNA(VLOOKUP($C23,'Stoneham Canada Cup HP'!$A$17:$I$132,9,FALSE))=TRUE,0,VLOOKUP($C23,'Stoneham Canada Cup HP'!$A$17:$I$132,9,FALSE))</f>
        <v>0</v>
      </c>
      <c r="W23" s="23">
        <f>IF(ISNA(VLOOKUP($C23,'Le Relais Nor Am'!$A$17:$I$132,9,FALSE))=TRUE,0,VLOOKUP($C23,'Le Relais Nor Am'!$A$17:$I$132,9,FALSE))</f>
        <v>0</v>
      </c>
      <c r="X23" s="23">
        <f>IF(ISNA(VLOOKUP($C23,'Step Up Tour Le Relais PRO'!$A$17:$I$132,9,FALSE))=TRUE,0,VLOOKUP($C23,'Step Up Tour Le Relais PRO'!$A$17:$I$132,9,FALSE))</f>
        <v>0</v>
      </c>
    </row>
    <row r="24" spans="1:24" ht="15" customHeight="1">
      <c r="A24" s="100" t="s">
        <v>69</v>
      </c>
      <c r="B24" s="100" t="s">
        <v>68</v>
      </c>
      <c r="C24" s="96" t="s">
        <v>60</v>
      </c>
      <c r="D24" s="103">
        <f>IF(ISNA(VLOOKUP($C24,'RPA Calculations'!$C$6:$K$118,3,FALSE))=TRUE,"0",VLOOKUP($C24,'RPA Calculations'!$C$6:$K$118,3,FALSE))</f>
        <v>19</v>
      </c>
      <c r="E24" s="22">
        <f>IF(ISNA(VLOOKUP($C24,'COT SS MT.SIAMA'!$A$17:$I$137,9,FALSE))=TRUE,"0",VLOOKUP($C24,'COT SS MT.SIAMA'!$A$17:$I$137,9,FALSE))</f>
        <v>37</v>
      </c>
      <c r="F24" s="22">
        <f>IF(ISNA(VLOOKUP($C24,'COT B.A MT SIAMA'!$A$17:$I$129,9,FALSE))=TRUE,"0",VLOOKUP($C24,'COT B.A MT SIAMA'!$A$17:$I$129,9,FALSE))</f>
        <v>48</v>
      </c>
      <c r="G24" s="23">
        <f>IF(ISNA(VLOOKUP($C24,'Muskoka TT Jan 20'!$A$17:$I$132,9,FALSE))=TRUE,0,VLOOKUP($C24,'Muskoka TT Jan 20'!$A$17:$I$132,9,FALSE))</f>
        <v>5</v>
      </c>
      <c r="H24" s="23">
        <f>IF(ISNA(VLOOKUP($C24,'Muskoka TT Jan 21'!$A$17:$I$132,9,FALSE))=TRUE,0,VLOOKUP($C24,'Muskoka TT Jan 21'!$A$17:$I$132,9,FALSE))</f>
        <v>3</v>
      </c>
      <c r="I24" s="23">
        <f>IF(ISNA(VLOOKUP($C24,'Canada Cup Calgary SS'!$A$17:$I$132,9,FALSE))=TRUE,0,VLOOKUP($C24,'Canada Cup Calgary SS'!$A$17:$I$132,9,FALSE))</f>
        <v>0</v>
      </c>
      <c r="J24" s="23">
        <f>IF(ISNA(VLOOKUP($C24,'Calgary NorAm Halfpipe Feb 11'!$A$17:$I$132,9,FALSE))=TRUE,0,VLOOKUP($C24,'Calgary NorAm Halfpipe Feb 11'!$A$17:$I$132,9,FALSE))</f>
        <v>0</v>
      </c>
      <c r="K24" s="23">
        <f>IF(ISNA(VLOOKUP($C24,'Calgary NorAm SS'!$A$17:$I$132,9,FALSE))=TRUE,0,VLOOKUP($C24,'Calgary NorAm SS'!$A$17:$I$132,9,FALSE))</f>
        <v>69</v>
      </c>
      <c r="L24" s="23">
        <f>IF(ISNA(VLOOKUP($C24,'Caledon Timber Tour'!$A$17:$I$132,9,FALSE))=TRUE,0,VLOOKUP($C24,'Caledon Timber Tour'!$A$17:$I$132,9,FALSE))</f>
        <v>0</v>
      </c>
      <c r="M24" s="23">
        <f>IF(ISNA(VLOOKUP($C24,'Horseshoe Provincials SS'!$A$17:$I$132,9,FALSE))=TRUE,0,VLOOKUP($C24,'Horseshoe Provincials SS'!$A$17:$I$132,9,FALSE))</f>
        <v>4</v>
      </c>
      <c r="N24" s="23">
        <f>IF(ISNA(VLOOKUP($C24,'Calgary Nor Am HP Feb 10'!$A$17:$I$132,9,FALSE))=TRUE,0,VLOOKUP($C24,'Calgary Nor Am HP Feb 10'!$A$17:$I$132,9,FALSE))</f>
        <v>0</v>
      </c>
      <c r="O24" s="23">
        <f>IF(ISNA(VLOOKUP($C24,'Aspen Nor-Am SS'!$A$17:$I$132,9,FALSE))=TRUE,0,VLOOKUP($C24,'Aspen Nor-Am SS'!$A$17:$I$132,9,FALSE))</f>
        <v>0</v>
      </c>
      <c r="P24" s="23">
        <f>IF(ISNA(VLOOKUP($C24,'Aspen Nor-Am BA'!$A$17:$I$132,9,FALSE))=TRUE,0,VLOOKUP($C24,'Aspen Nor-Am BA'!$A$17:$I$132,9,FALSE))</f>
        <v>0</v>
      </c>
      <c r="Q24" s="23">
        <f>IF(ISNA(VLOOKUP($C24,'Jr. Nats SS'!$A$17:$I$132,9,FALSE))=TRUE,0,VLOOKUP($C24,'Jr. Nats SS'!$A$17:$I$132,9,FALSE))</f>
        <v>25</v>
      </c>
      <c r="R24" s="23">
        <f>IF(ISNA(VLOOKUP($C24,'Jr. Nats BA'!$A$17:$I$132,9,FALSE))=TRUE,0,VLOOKUP($C24,'Jr. Nats BA'!$A$17:$I$132,9,FALSE))</f>
        <v>26</v>
      </c>
      <c r="S24" s="23">
        <f>IF(ISNA(VLOOKUP($C24,'Jr. Nats HP'!$A$17:$I$132,9,FALSE))=TRUE,0,VLOOKUP($C24,'Jr. Nats HP'!$A$17:$I$132,9,FALSE))</f>
        <v>31</v>
      </c>
      <c r="T24" s="23">
        <f>IF(ISNA(VLOOKUP($C24,'Mammoth NorAM SS'!$A$17:$I$132,9,FALSE))=TRUE,0,VLOOKUP($C24,'Mammoth NorAM SS'!$A$17:$I$132,9,FALSE))</f>
        <v>0</v>
      </c>
      <c r="U24" s="23">
        <f>IF(ISNA(VLOOKUP($C24,'Stoneham Canada Cup SS'!$A$17:$I$132,9,FALSE))=TRUE,0,VLOOKUP($C24,'Stoneham Canada Cup SS'!$A$17:$I$132,9,FALSE))</f>
        <v>48</v>
      </c>
      <c r="V24" s="23">
        <f>IF(ISNA(VLOOKUP($C24,'Stoneham Canada Cup HP'!$A$17:$I$132,9,FALSE))=TRUE,0,VLOOKUP($C24,'Stoneham Canada Cup HP'!$A$17:$I$132,9,FALSE))</f>
        <v>0</v>
      </c>
      <c r="W24" s="23">
        <f>IF(ISNA(VLOOKUP($C24,'Le Relais Nor Am'!$A$17:$I$132,9,FALSE))=TRUE,0,VLOOKUP($C24,'Le Relais Nor Am'!$A$17:$I$132,9,FALSE))</f>
        <v>0</v>
      </c>
      <c r="X24" s="23">
        <f>IF(ISNA(VLOOKUP($C24,'Step Up Tour Le Relais PRO'!$A$17:$I$132,9,FALSE))=TRUE,0,VLOOKUP($C24,'Step Up Tour Le Relais PRO'!$A$17:$I$132,9,FALSE))</f>
        <v>0</v>
      </c>
    </row>
    <row r="25" spans="1:24" ht="15" customHeight="1">
      <c r="A25" s="100" t="s">
        <v>69</v>
      </c>
      <c r="B25" s="100" t="s">
        <v>147</v>
      </c>
      <c r="C25" s="96" t="s">
        <v>146</v>
      </c>
      <c r="D25" s="103">
        <f>IF(ISNA(VLOOKUP($C25,'RPA Calculations'!$C$6:$K$118,3,FALSE))=TRUE,"0",VLOOKUP($C25,'RPA Calculations'!$C$6:$K$118,3,FALSE))</f>
        <v>20</v>
      </c>
      <c r="E25" s="22" t="str">
        <f>IF(ISNA(VLOOKUP($C25,'COT SS MT.SIAMA'!$A$17:$I$137,9,FALSE))=TRUE,"0",VLOOKUP($C25,'COT SS MT.SIAMA'!$A$17:$I$137,9,FALSE))</f>
        <v>0</v>
      </c>
      <c r="F25" s="22" t="str">
        <f>IF(ISNA(VLOOKUP($C25,'COT B.A MT SIAMA'!$A$17:$I$129,9,FALSE))=TRUE,"0",VLOOKUP($C25,'COT B.A MT SIAMA'!$A$17:$I$129,9,FALSE))</f>
        <v>0</v>
      </c>
      <c r="G25" s="23">
        <f>IF(ISNA(VLOOKUP($C25,'Muskoka TT Jan 20'!$A$17:$I$132,9,FALSE))=TRUE,0,VLOOKUP($C25,'Muskoka TT Jan 20'!$A$17:$I$132,9,FALSE))</f>
        <v>0</v>
      </c>
      <c r="H25" s="23">
        <f>IF(ISNA(VLOOKUP($C25,'Muskoka TT Jan 21'!$A$17:$I$132,9,FALSE))=TRUE,0,VLOOKUP($C25,'Muskoka TT Jan 21'!$A$17:$I$132,9,FALSE))</f>
        <v>0</v>
      </c>
      <c r="I25" s="23">
        <f>IF(ISNA(VLOOKUP($C25,'Canada Cup Calgary SS'!$A$17:$I$132,9,FALSE))=TRUE,0,VLOOKUP($C25,'Canada Cup Calgary SS'!$A$17:$I$132,9,FALSE))</f>
        <v>0</v>
      </c>
      <c r="J25" s="23">
        <f>IF(ISNA(VLOOKUP($C25,'Calgary NorAm Halfpipe Feb 11'!$A$17:$I$132,9,FALSE))=TRUE,0,VLOOKUP($C25,'Calgary NorAm Halfpipe Feb 11'!$A$17:$I$132,9,FALSE))</f>
        <v>0</v>
      </c>
      <c r="K25" s="23">
        <f>IF(ISNA(VLOOKUP($C25,'Calgary NorAm SS'!$A$17:$I$132,9,FALSE))=TRUE,0,VLOOKUP($C25,'Calgary NorAm SS'!$A$17:$I$132,9,FALSE))</f>
        <v>0</v>
      </c>
      <c r="L25" s="23">
        <f>IF(ISNA(VLOOKUP($C25,'Caledon Timber Tour'!$A$17:$I$132,9,FALSE))=TRUE,0,VLOOKUP($C25,'Caledon Timber Tour'!$A$17:$I$132,9,FALSE))</f>
        <v>2</v>
      </c>
      <c r="M25" s="23">
        <f>IF(ISNA(VLOOKUP($C25,'Horseshoe Provincials SS'!$A$17:$I$132,9,FALSE))=TRUE,0,VLOOKUP($C25,'Horseshoe Provincials SS'!$A$17:$I$132,9,FALSE))</f>
        <v>3</v>
      </c>
      <c r="N25" s="23">
        <f>IF(ISNA(VLOOKUP($C25,'Calgary Nor Am HP Feb 10'!$A$17:$I$132,9,FALSE))=TRUE,0,VLOOKUP($C25,'Calgary Nor Am HP Feb 10'!$A$17:$I$132,9,FALSE))</f>
        <v>0</v>
      </c>
      <c r="O25" s="23">
        <f>IF(ISNA(VLOOKUP($C25,'Aspen Nor-Am SS'!$A$17:$I$132,9,FALSE))=TRUE,0,VLOOKUP($C25,'Aspen Nor-Am SS'!$A$17:$I$132,9,FALSE))</f>
        <v>0</v>
      </c>
      <c r="P25" s="23">
        <f>IF(ISNA(VLOOKUP($C25,'Aspen Nor-Am BA'!$A$17:$I$132,9,FALSE))=TRUE,0,VLOOKUP($C25,'Aspen Nor-Am BA'!$A$17:$I$132,9,FALSE))</f>
        <v>0</v>
      </c>
      <c r="Q25" s="23">
        <f>IF(ISNA(VLOOKUP($C25,'Jr. Nats SS'!$A$17:$I$132,9,FALSE))=TRUE,0,VLOOKUP($C25,'Jr. Nats SS'!$A$17:$I$132,9,FALSE))</f>
        <v>57</v>
      </c>
      <c r="R25" s="23">
        <f>IF(ISNA(VLOOKUP($C25,'Jr. Nats BA'!$A$17:$I$132,9,FALSE))=TRUE,0,VLOOKUP($C25,'Jr. Nats BA'!$A$17:$I$132,9,FALSE))</f>
        <v>43</v>
      </c>
      <c r="S25" s="23">
        <f>IF(ISNA(VLOOKUP($C25,'Jr. Nats HP'!$A$17:$I$132,9,FALSE))=TRUE,0,VLOOKUP($C25,'Jr. Nats HP'!$A$17:$I$132,9,FALSE))</f>
        <v>39</v>
      </c>
      <c r="T25" s="23">
        <f>IF(ISNA(VLOOKUP($C25,'Mammoth NorAM SS'!$A$17:$I$132,9,FALSE))=TRUE,0,VLOOKUP($C25,'Mammoth NorAM SS'!$A$17:$I$132,9,FALSE))</f>
        <v>0</v>
      </c>
      <c r="U25" s="23">
        <f>IF(ISNA(VLOOKUP($C25,'Stoneham Canada Cup SS'!$A$17:$I$132,9,FALSE))=TRUE,0,VLOOKUP($C25,'Stoneham Canada Cup SS'!$A$17:$I$132,9,FALSE))</f>
        <v>53</v>
      </c>
      <c r="V25" s="23">
        <f>IF(ISNA(VLOOKUP($C25,'Stoneham Canada Cup HP'!$A$17:$I$132,9,FALSE))=TRUE,0,VLOOKUP($C25,'Stoneham Canada Cup HP'!$A$17:$I$132,9,FALSE))</f>
        <v>0</v>
      </c>
      <c r="W25" s="23">
        <f>IF(ISNA(VLOOKUP($C25,'Le Relais Nor Am'!$A$17:$I$132,9,FALSE))=TRUE,0,VLOOKUP($C25,'Le Relais Nor Am'!$A$17:$I$132,9,FALSE))</f>
        <v>0</v>
      </c>
      <c r="X25" s="23">
        <f>IF(ISNA(VLOOKUP($C25,'Step Up Tour Le Relais PRO'!$A$17:$I$132,9,FALSE))=TRUE,0,VLOOKUP($C25,'Step Up Tour Le Relais PRO'!$A$17:$I$132,9,FALSE))</f>
        <v>0</v>
      </c>
    </row>
    <row r="26" spans="1:24" ht="15" customHeight="1">
      <c r="A26" s="100" t="s">
        <v>81</v>
      </c>
      <c r="B26" s="100" t="s">
        <v>72</v>
      </c>
      <c r="C26" s="96" t="s">
        <v>85</v>
      </c>
      <c r="D26" s="103">
        <f>IF(ISNA(VLOOKUP($C26,'RPA Calculations'!$C$6:$K$118,3,FALSE))=TRUE,"0",VLOOKUP($C26,'RPA Calculations'!$C$6:$K$118,3,FALSE))</f>
        <v>21</v>
      </c>
      <c r="E26" s="22" t="str">
        <f>IF(ISNA(VLOOKUP($C26,'COT SS MT.SIAMA'!$A$17:$I$137,9,FALSE))=TRUE,"0",VLOOKUP($C26,'COT SS MT.SIAMA'!$A$17:$I$137,9,FALSE))</f>
        <v>0</v>
      </c>
      <c r="F26" s="22" t="str">
        <f>IF(ISNA(VLOOKUP($C26,'COT B.A MT SIAMA'!$A$17:$I$129,9,FALSE))=TRUE,"0",VLOOKUP($C26,'COT B.A MT SIAMA'!$A$17:$I$129,9,FALSE))</f>
        <v>0</v>
      </c>
      <c r="G26" s="23">
        <f>IF(ISNA(VLOOKUP($C26,'Muskoka TT Jan 20'!$A$17:$I$132,9,FALSE))=TRUE,0,VLOOKUP($C26,'Muskoka TT Jan 20'!$A$17:$I$132,9,FALSE))</f>
        <v>6</v>
      </c>
      <c r="H26" s="23">
        <f>IF(ISNA(VLOOKUP($C26,'Muskoka TT Jan 21'!$A$17:$I$132,9,FALSE))=TRUE,0,VLOOKUP($C26,'Muskoka TT Jan 21'!$A$17:$I$132,9,FALSE))</f>
        <v>9</v>
      </c>
      <c r="I26" s="23">
        <f>IF(ISNA(VLOOKUP($C26,'Canada Cup Calgary SS'!$A$17:$I$132,9,FALSE))=TRUE,0,VLOOKUP($C26,'Canada Cup Calgary SS'!$A$17:$I$132,9,FALSE))</f>
        <v>52</v>
      </c>
      <c r="J26" s="23">
        <f>IF(ISNA(VLOOKUP($C26,'Calgary NorAm Halfpipe Feb 11'!$A$17:$I$132,9,FALSE))=TRUE,0,VLOOKUP($C26,'Calgary NorAm Halfpipe Feb 11'!$A$17:$I$132,9,FALSE))</f>
        <v>0</v>
      </c>
      <c r="K26" s="23">
        <f>IF(ISNA(VLOOKUP($C26,'Calgary NorAm SS'!$A$17:$I$132,9,FALSE))=TRUE,0,VLOOKUP($C26,'Calgary NorAm SS'!$A$17:$I$132,9,FALSE))</f>
        <v>0</v>
      </c>
      <c r="L26" s="23">
        <f>IF(ISNA(VLOOKUP($C26,'Caledon Timber Tour'!$A$17:$I$132,9,FALSE))=TRUE,0,VLOOKUP($C26,'Caledon Timber Tour'!$A$17:$I$132,9,FALSE))</f>
        <v>0</v>
      </c>
      <c r="M26" s="23">
        <f>IF(ISNA(VLOOKUP($C26,'Horseshoe Provincials SS'!$A$17:$I$132,9,FALSE))=TRUE,0,VLOOKUP($C26,'Horseshoe Provincials SS'!$A$17:$I$132,9,FALSE))</f>
        <v>9</v>
      </c>
      <c r="N26" s="23">
        <f>IF(ISNA(VLOOKUP($C26,'Calgary Nor Am HP Feb 10'!$A$17:$I$132,9,FALSE))=TRUE,0,VLOOKUP($C26,'Calgary Nor Am HP Feb 10'!$A$17:$I$132,9,FALSE))</f>
        <v>0</v>
      </c>
      <c r="O26" s="23">
        <f>IF(ISNA(VLOOKUP($C26,'Aspen Nor-Am SS'!$A$17:$I$132,9,FALSE))=TRUE,0,VLOOKUP($C26,'Aspen Nor-Am SS'!$A$17:$I$132,9,FALSE))</f>
        <v>0</v>
      </c>
      <c r="P26" s="23">
        <f>IF(ISNA(VLOOKUP($C26,'Aspen Nor-Am BA'!$A$17:$I$132,9,FALSE))=TRUE,0,VLOOKUP($C26,'Aspen Nor-Am BA'!$A$17:$I$132,9,FALSE))</f>
        <v>0</v>
      </c>
      <c r="Q26" s="23">
        <f>IF(ISNA(VLOOKUP($C26,'Jr. Nats SS'!$A$17:$I$132,9,FALSE))=TRUE,0,VLOOKUP($C26,'Jr. Nats SS'!$A$17:$I$132,9,FALSE))</f>
        <v>16</v>
      </c>
      <c r="R26" s="23">
        <f>IF(ISNA(VLOOKUP($C26,'Jr. Nats BA'!$A$17:$I$132,9,FALSE))=TRUE,0,VLOOKUP($C26,'Jr. Nats BA'!$A$17:$I$132,9,FALSE))</f>
        <v>29</v>
      </c>
      <c r="S26" s="23">
        <f>IF(ISNA(VLOOKUP($C26,'Jr. Nats HP'!$A$17:$I$132,9,FALSE))=TRUE,0,VLOOKUP($C26,'Jr. Nats HP'!$A$17:$I$132,9,FALSE))</f>
        <v>35</v>
      </c>
      <c r="T26" s="23">
        <f>IF(ISNA(VLOOKUP($C26,'Mammoth NorAM SS'!$A$17:$I$132,9,FALSE))=TRUE,0,VLOOKUP($C26,'Mammoth NorAM SS'!$A$17:$I$132,9,FALSE))</f>
        <v>0</v>
      </c>
      <c r="U26" s="23">
        <f>IF(ISNA(VLOOKUP($C26,'Stoneham Canada Cup SS'!$A$17:$I$132,9,FALSE))=TRUE,0,VLOOKUP($C26,'Stoneham Canada Cup SS'!$A$17:$I$132,9,FALSE))</f>
        <v>65</v>
      </c>
      <c r="V26" s="23">
        <f>IF(ISNA(VLOOKUP($C26,'Stoneham Canada Cup HP'!$A$17:$I$132,9,FALSE))=TRUE,0,VLOOKUP($C26,'Stoneham Canada Cup HP'!$A$17:$I$132,9,FALSE))</f>
        <v>0</v>
      </c>
      <c r="W26" s="23">
        <f>IF(ISNA(VLOOKUP($C26,'Le Relais Nor Am'!$A$17:$I$132,9,FALSE))=TRUE,0,VLOOKUP($C26,'Le Relais Nor Am'!$A$17:$I$132,9,FALSE))</f>
        <v>0</v>
      </c>
      <c r="X26" s="23">
        <f>IF(ISNA(VLOOKUP($C26,'Step Up Tour Le Relais PRO'!$A$17:$I$132,9,FALSE))=TRUE,0,VLOOKUP($C26,'Step Up Tour Le Relais PRO'!$A$17:$I$132,9,FALSE))</f>
        <v>0</v>
      </c>
    </row>
    <row r="27" spans="1:24" ht="15" customHeight="1">
      <c r="A27" s="100" t="s">
        <v>52</v>
      </c>
      <c r="B27" s="100" t="s">
        <v>147</v>
      </c>
      <c r="C27" s="96" t="s">
        <v>180</v>
      </c>
      <c r="D27" s="103">
        <f>IF(ISNA(VLOOKUP($C27,'RPA Calculations'!$C$6:$K$118,3,FALSE))=TRUE,"0",VLOOKUP($C27,'RPA Calculations'!$C$6:$K$118,3,FALSE))</f>
        <v>16</v>
      </c>
      <c r="E27" s="22" t="str">
        <f>IF(ISNA(VLOOKUP($C27,'COT SS MT.SIAMA'!$A$17:$I$137,9,FALSE))=TRUE,"0",VLOOKUP($C27,'COT SS MT.SIAMA'!$A$17:$I$137,9,FALSE))</f>
        <v>0</v>
      </c>
      <c r="F27" s="22" t="str">
        <f>IF(ISNA(VLOOKUP($C27,'COT B.A MT SIAMA'!$A$17:$I$129,9,FALSE))=TRUE,"0",VLOOKUP($C27,'COT B.A MT SIAMA'!$A$17:$I$129,9,FALSE))</f>
        <v>0</v>
      </c>
      <c r="G27" s="23">
        <f>IF(ISNA(VLOOKUP($C27,'Muskoka TT Jan 20'!$A$17:$I$132,9,FALSE))=TRUE,0,VLOOKUP($C27,'Muskoka TT Jan 20'!$A$17:$I$132,9,FALSE))</f>
        <v>0</v>
      </c>
      <c r="H27" s="23">
        <f>IF(ISNA(VLOOKUP($C27,'Muskoka TT Jan 21'!$A$17:$I$132,9,FALSE))=TRUE,0,VLOOKUP($C27,'Muskoka TT Jan 21'!$A$17:$I$132,9,FALSE))</f>
        <v>0</v>
      </c>
      <c r="I27" s="23">
        <f>IF(ISNA(VLOOKUP($C27,'Canada Cup Calgary SS'!$A$17:$I$132,9,FALSE))=TRUE,0,VLOOKUP($C27,'Canada Cup Calgary SS'!$A$17:$I$132,9,FALSE))</f>
        <v>0</v>
      </c>
      <c r="J27" s="23">
        <f>IF(ISNA(VLOOKUP($C27,'Calgary NorAm Halfpipe Feb 11'!$A$17:$I$132,9,FALSE))=TRUE,0,VLOOKUP($C27,'Calgary NorAm Halfpipe Feb 11'!$A$17:$I$132,9,FALSE))</f>
        <v>0</v>
      </c>
      <c r="K27" s="23">
        <f>IF(ISNA(VLOOKUP($C27,'Calgary NorAm SS'!$A$17:$I$132,9,FALSE))=TRUE,0,VLOOKUP($C27,'Calgary NorAm SS'!$A$17:$I$132,9,FALSE))</f>
        <v>0</v>
      </c>
      <c r="L27" s="23">
        <f>IF(ISNA(VLOOKUP($C27,'Caledon Timber Tour'!$A$17:$I$132,9,FALSE))=TRUE,0,VLOOKUP($C27,'Caledon Timber Tour'!$A$17:$I$132,9,FALSE))</f>
        <v>0</v>
      </c>
      <c r="M27" s="23">
        <f>IF(ISNA(VLOOKUP($C27,'Horseshoe Provincials SS'!$A$17:$I$132,9,FALSE))=TRUE,0,VLOOKUP($C27,'Horseshoe Provincials SS'!$A$17:$I$132,9,FALSE))</f>
        <v>0</v>
      </c>
      <c r="N27" s="23">
        <f>IF(ISNA(VLOOKUP($C27,'Calgary Nor Am HP Feb 10'!$A$17:$I$132,9,FALSE))=TRUE,0,VLOOKUP($C27,'Calgary Nor Am HP Feb 10'!$A$17:$I$132,9,FALSE))</f>
        <v>0</v>
      </c>
      <c r="O27" s="23">
        <f>IF(ISNA(VLOOKUP($C27,'Aspen Nor-Am SS'!$A$17:$I$132,9,FALSE))=TRUE,0,VLOOKUP($C27,'Aspen Nor-Am SS'!$A$17:$I$132,9,FALSE))</f>
        <v>0</v>
      </c>
      <c r="P27" s="23">
        <f>IF(ISNA(VLOOKUP($C27,'Aspen Nor-Am BA'!$A$17:$I$132,9,FALSE))=TRUE,0,VLOOKUP($C27,'Aspen Nor-Am BA'!$A$17:$I$132,9,FALSE))</f>
        <v>0</v>
      </c>
      <c r="Q27" s="23">
        <f>IF(ISNA(VLOOKUP($C27,'Jr. Nats SS'!$A$17:$I$132,9,FALSE))=TRUE,0,VLOOKUP($C27,'Jr. Nats SS'!$A$17:$I$132,9,FALSE))</f>
        <v>0</v>
      </c>
      <c r="R27" s="23">
        <f>IF(ISNA(VLOOKUP($C27,'Jr. Nats BA'!$A$17:$I$132,9,FALSE))=TRUE,0,VLOOKUP($C27,'Jr. Nats BA'!$A$17:$I$132,9,FALSE))</f>
        <v>0</v>
      </c>
      <c r="S27" s="23">
        <f>IF(ISNA(VLOOKUP($C27,'Jr. Nats HP'!$A$17:$I$132,9,FALSE))=TRUE,0,VLOOKUP($C27,'Jr. Nats HP'!$A$17:$I$132,9,FALSE))</f>
        <v>0</v>
      </c>
      <c r="T27" s="23">
        <f>IF(ISNA(VLOOKUP($C27,'Mammoth NorAM SS'!$A$17:$I$132,9,FALSE))=TRUE,0,VLOOKUP($C27,'Mammoth NorAM SS'!$A$17:$I$132,9,FALSE))</f>
        <v>0</v>
      </c>
      <c r="U27" s="23">
        <f>IF(ISNA(VLOOKUP($C27,'Stoneham Canada Cup SS'!$A$17:$I$132,9,FALSE))=TRUE,0,VLOOKUP($C27,'Stoneham Canada Cup SS'!$A$17:$I$132,9,FALSE))</f>
        <v>13</v>
      </c>
      <c r="V27" s="23">
        <f>IF(ISNA(VLOOKUP($C27,'Stoneham Canada Cup HP'!$A$17:$I$132,9,FALSE))=TRUE,0,VLOOKUP($C27,'Stoneham Canada Cup HP'!$A$17:$I$132,9,FALSE))</f>
        <v>0</v>
      </c>
      <c r="W27" s="23">
        <f>IF(ISNA(VLOOKUP($C27,'Le Relais Nor Am'!$A$17:$I$132,9,FALSE))=TRUE,0,VLOOKUP($C27,'Le Relais Nor Am'!$A$17:$I$132,9,FALSE))</f>
        <v>40</v>
      </c>
      <c r="X27" s="23">
        <f>IF(ISNA(VLOOKUP($C27,'Step Up Tour Le Relais PRO'!$A$17:$I$132,9,FALSE))=TRUE,0,VLOOKUP($C27,'Step Up Tour Le Relais PRO'!$A$17:$I$132,9,FALSE))</f>
        <v>12</v>
      </c>
    </row>
    <row r="28" spans="1:24" ht="15" customHeight="1">
      <c r="A28" s="100" t="s">
        <v>69</v>
      </c>
      <c r="B28" s="100" t="s">
        <v>72</v>
      </c>
      <c r="C28" s="96" t="s">
        <v>86</v>
      </c>
      <c r="D28" s="103">
        <f>IF(ISNA(VLOOKUP($C28,'RPA Calculations'!$C$6:$K$118,3,FALSE))=TRUE,"0",VLOOKUP($C28,'RPA Calculations'!$C$6:$K$118,3,FALSE))</f>
        <v>22</v>
      </c>
      <c r="E28" s="22" t="str">
        <f>IF(ISNA(VLOOKUP($C28,'COT SS MT.SIAMA'!$A$17:$I$137,9,FALSE))=TRUE,"0",VLOOKUP($C28,'COT SS MT.SIAMA'!$A$17:$I$137,9,FALSE))</f>
        <v>0</v>
      </c>
      <c r="F28" s="22" t="str">
        <f>IF(ISNA(VLOOKUP($C28,'COT B.A MT SIAMA'!$A$17:$I$129,9,FALSE))=TRUE,"0",VLOOKUP($C28,'COT B.A MT SIAMA'!$A$17:$I$129,9,FALSE))</f>
        <v>0</v>
      </c>
      <c r="G28" s="23">
        <f>IF(ISNA(VLOOKUP($C28,'Muskoka TT Jan 20'!$A$17:$I$132,9,FALSE))=TRUE,0,VLOOKUP($C28,'Muskoka TT Jan 20'!$A$17:$I$132,9,FALSE))</f>
        <v>7</v>
      </c>
      <c r="H28" s="23">
        <f>IF(ISNA(VLOOKUP($C28,'Muskoka TT Jan 21'!$A$17:$I$132,9,FALSE))=TRUE,0,VLOOKUP($C28,'Muskoka TT Jan 21'!$A$17:$I$132,9,FALSE))</f>
        <v>6</v>
      </c>
      <c r="I28" s="23">
        <f>IF(ISNA(VLOOKUP($C28,'Canada Cup Calgary SS'!$A$17:$I$132,9,FALSE))=TRUE,0,VLOOKUP($C28,'Canada Cup Calgary SS'!$A$17:$I$132,9,FALSE))</f>
        <v>0</v>
      </c>
      <c r="J28" s="23">
        <f>IF(ISNA(VLOOKUP($C28,'Calgary NorAm Halfpipe Feb 11'!$A$17:$I$132,9,FALSE))=TRUE,0,VLOOKUP($C28,'Calgary NorAm Halfpipe Feb 11'!$A$17:$I$132,9,FALSE))</f>
        <v>0</v>
      </c>
      <c r="K28" s="23">
        <f>IF(ISNA(VLOOKUP($C28,'Calgary NorAm SS'!$A$17:$I$132,9,FALSE))=TRUE,0,VLOOKUP($C28,'Calgary NorAm SS'!$A$17:$I$132,9,FALSE))</f>
        <v>0</v>
      </c>
      <c r="L28" s="23">
        <f>IF(ISNA(VLOOKUP($C28,'Caledon Timber Tour'!$A$17:$I$132,9,FALSE))=TRUE,0,VLOOKUP($C28,'Caledon Timber Tour'!$A$17:$I$132,9,FALSE))</f>
        <v>4</v>
      </c>
      <c r="M28" s="23">
        <f>IF(ISNA(VLOOKUP($C28,'Horseshoe Provincials SS'!$A$17:$I$132,9,FALSE))=TRUE,0,VLOOKUP($C28,'Horseshoe Provincials SS'!$A$17:$I$132,9,FALSE))</f>
        <v>12</v>
      </c>
      <c r="N28" s="23">
        <f>IF(ISNA(VLOOKUP($C28,'Calgary Nor Am HP Feb 10'!$A$17:$I$132,9,FALSE))=TRUE,0,VLOOKUP($C28,'Calgary Nor Am HP Feb 10'!$A$17:$I$132,9,FALSE))</f>
        <v>0</v>
      </c>
      <c r="O28" s="23">
        <f>IF(ISNA(VLOOKUP($C28,'Aspen Nor-Am SS'!$A$17:$I$132,9,FALSE))=TRUE,0,VLOOKUP($C28,'Aspen Nor-Am SS'!$A$17:$I$132,9,FALSE))</f>
        <v>0</v>
      </c>
      <c r="P28" s="23">
        <f>IF(ISNA(VLOOKUP($C28,'Aspen Nor-Am BA'!$A$17:$I$132,9,FALSE))=TRUE,0,VLOOKUP($C28,'Aspen Nor-Am BA'!$A$17:$I$132,9,FALSE))</f>
        <v>0</v>
      </c>
      <c r="Q28" s="23">
        <f>IF(ISNA(VLOOKUP($C28,'Jr. Nats SS'!$A$17:$I$132,9,FALSE))=TRUE,0,VLOOKUP($C28,'Jr. Nats SS'!$A$17:$I$132,9,FALSE))</f>
        <v>34</v>
      </c>
      <c r="R28" s="23">
        <f>IF(ISNA(VLOOKUP($C28,'Jr. Nats BA'!$A$17:$I$132,9,FALSE))=TRUE,0,VLOOKUP($C28,'Jr. Nats BA'!$A$17:$I$132,9,FALSE))</f>
        <v>0</v>
      </c>
      <c r="S28" s="23">
        <f>IF(ISNA(VLOOKUP($C28,'Jr. Nats HP'!$A$17:$I$132,9,FALSE))=TRUE,0,VLOOKUP($C28,'Jr. Nats HP'!$A$17:$I$132,9,FALSE))</f>
        <v>0</v>
      </c>
      <c r="T28" s="23">
        <f>IF(ISNA(VLOOKUP($C28,'Mammoth NorAM SS'!$A$17:$I$132,9,FALSE))=TRUE,0,VLOOKUP($C28,'Mammoth NorAM SS'!$A$17:$I$132,9,FALSE))</f>
        <v>0</v>
      </c>
      <c r="U28" s="23">
        <f>IF(ISNA(VLOOKUP($C28,'Stoneham Canada Cup SS'!$A$17:$I$132,9,FALSE))=TRUE,0,VLOOKUP($C28,'Stoneham Canada Cup SS'!$A$17:$I$132,9,FALSE))</f>
        <v>0</v>
      </c>
      <c r="V28" s="23">
        <f>IF(ISNA(VLOOKUP($C28,'Stoneham Canada Cup HP'!$A$17:$I$132,9,FALSE))=TRUE,0,VLOOKUP($C28,'Stoneham Canada Cup HP'!$A$17:$I$132,9,FALSE))</f>
        <v>0</v>
      </c>
      <c r="W28" s="23">
        <f>IF(ISNA(VLOOKUP($C28,'Le Relais Nor Am'!$A$17:$I$132,9,FALSE))=TRUE,0,VLOOKUP($C28,'Le Relais Nor Am'!$A$17:$I$132,9,FALSE))</f>
        <v>0</v>
      </c>
      <c r="X28" s="23">
        <f>IF(ISNA(VLOOKUP($C28,'Step Up Tour Le Relais PRO'!$A$17:$I$132,9,FALSE))=TRUE,0,VLOOKUP($C28,'Step Up Tour Le Relais PRO'!$A$17:$I$132,9,FALSE))</f>
        <v>0</v>
      </c>
    </row>
    <row r="29" spans="1:24" ht="15" customHeight="1">
      <c r="A29" s="100" t="s">
        <v>69</v>
      </c>
      <c r="B29" s="100" t="s">
        <v>68</v>
      </c>
      <c r="C29" s="96" t="s">
        <v>62</v>
      </c>
      <c r="D29" s="103">
        <f>IF(ISNA(VLOOKUP($C29,'RPA Calculations'!$C$6:$K$118,3,FALSE))=TRUE,"0",VLOOKUP($C29,'RPA Calculations'!$C$6:$K$118,3,FALSE))</f>
        <v>23</v>
      </c>
      <c r="E29" s="22">
        <f>IF(ISNA(VLOOKUP($C29,'COT SS MT.SIAMA'!$A$17:$I$137,9,FALSE))=TRUE,"0",VLOOKUP($C29,'COT SS MT.SIAMA'!$A$17:$I$137,9,FALSE))</f>
        <v>56</v>
      </c>
      <c r="F29" s="22" t="str">
        <f>IF(ISNA(VLOOKUP($C29,'COT B.A MT SIAMA'!$A$17:$I$129,9,FALSE))=TRUE,"0",VLOOKUP($C29,'COT B.A MT SIAMA'!$A$17:$I$129,9,FALSE))</f>
        <v>0</v>
      </c>
      <c r="G29" s="23">
        <f>IF(ISNA(VLOOKUP($C29,'Muskoka TT Jan 20'!$A$17:$I$132,9,FALSE))=TRUE,0,VLOOKUP($C29,'Muskoka TT Jan 20'!$A$17:$I$132,9,FALSE))</f>
        <v>0</v>
      </c>
      <c r="H29" s="23">
        <f>IF(ISNA(VLOOKUP($C29,'Muskoka TT Jan 21'!$A$17:$I$132,9,FALSE))=TRUE,0,VLOOKUP($C29,'Muskoka TT Jan 21'!$A$17:$I$132,9,FALSE))</f>
        <v>0</v>
      </c>
      <c r="I29" s="23">
        <f>IF(ISNA(VLOOKUP($C29,'Canada Cup Calgary SS'!$A$17:$I$132,9,FALSE))=TRUE,0,VLOOKUP($C29,'Canada Cup Calgary SS'!$A$17:$I$132,9,FALSE))</f>
        <v>42</v>
      </c>
      <c r="J29" s="23">
        <f>IF(ISNA(VLOOKUP($C29,'Calgary NorAm Halfpipe Feb 11'!$A$17:$I$132,9,FALSE))=TRUE,0,VLOOKUP($C29,'Calgary NorAm Halfpipe Feb 11'!$A$17:$I$132,9,FALSE))</f>
        <v>0</v>
      </c>
      <c r="K29" s="23">
        <f>IF(ISNA(VLOOKUP($C29,'Calgary NorAm SS'!$A$17:$I$132,9,FALSE))=TRUE,0,VLOOKUP($C29,'Calgary NorAm SS'!$A$17:$I$132,9,FALSE))</f>
        <v>0</v>
      </c>
      <c r="L29" s="23">
        <f>IF(ISNA(VLOOKUP($C29,'Caledon Timber Tour'!$A$17:$I$132,9,FALSE))=TRUE,0,VLOOKUP($C29,'Caledon Timber Tour'!$A$17:$I$132,9,FALSE))</f>
        <v>5</v>
      </c>
      <c r="M29" s="23">
        <f>IF(ISNA(VLOOKUP($C29,'Horseshoe Provincials SS'!$A$17:$I$132,9,FALSE))=TRUE,0,VLOOKUP($C29,'Horseshoe Provincials SS'!$A$17:$I$132,9,FALSE))</f>
        <v>8</v>
      </c>
      <c r="N29" s="23">
        <f>IF(ISNA(VLOOKUP($C29,'Calgary Nor Am HP Feb 10'!$A$17:$I$132,9,FALSE))=TRUE,0,VLOOKUP($C29,'Calgary Nor Am HP Feb 10'!$A$17:$I$132,9,FALSE))</f>
        <v>0</v>
      </c>
      <c r="O29" s="23">
        <f>IF(ISNA(VLOOKUP($C29,'Aspen Nor-Am SS'!$A$17:$I$132,9,FALSE))=TRUE,0,VLOOKUP($C29,'Aspen Nor-Am SS'!$A$17:$I$132,9,FALSE))</f>
        <v>0</v>
      </c>
      <c r="P29" s="23">
        <f>IF(ISNA(VLOOKUP($C29,'Aspen Nor-Am BA'!$A$17:$I$132,9,FALSE))=TRUE,0,VLOOKUP($C29,'Aspen Nor-Am BA'!$A$17:$I$132,9,FALSE))</f>
        <v>0</v>
      </c>
      <c r="Q29" s="23">
        <f>IF(ISNA(VLOOKUP($C29,'Jr. Nats SS'!$A$17:$I$132,9,FALSE))=TRUE,0,VLOOKUP($C29,'Jr. Nats SS'!$A$17:$I$132,9,FALSE))</f>
        <v>0</v>
      </c>
      <c r="R29" s="23">
        <f>IF(ISNA(VLOOKUP($C29,'Jr. Nats BA'!$A$17:$I$132,9,FALSE))=TRUE,0,VLOOKUP($C29,'Jr. Nats BA'!$A$17:$I$132,9,FALSE))</f>
        <v>0</v>
      </c>
      <c r="S29" s="23">
        <f>IF(ISNA(VLOOKUP($C29,'Jr. Nats HP'!$A$17:$I$132,9,FALSE))=TRUE,0,VLOOKUP($C29,'Jr. Nats HP'!$A$17:$I$132,9,FALSE))</f>
        <v>0</v>
      </c>
      <c r="T29" s="23">
        <f>IF(ISNA(VLOOKUP($C29,'Mammoth NorAM SS'!$A$17:$I$132,9,FALSE))=TRUE,0,VLOOKUP($C29,'Mammoth NorAM SS'!$A$17:$I$132,9,FALSE))</f>
        <v>0</v>
      </c>
      <c r="U29" s="23">
        <f>IF(ISNA(VLOOKUP($C29,'Stoneham Canada Cup SS'!$A$17:$I$132,9,FALSE))=TRUE,0,VLOOKUP($C29,'Stoneham Canada Cup SS'!$A$17:$I$132,9,FALSE))</f>
        <v>0</v>
      </c>
      <c r="V29" s="23">
        <f>IF(ISNA(VLOOKUP($C29,'Stoneham Canada Cup HP'!$A$17:$I$132,9,FALSE))=TRUE,0,VLOOKUP($C29,'Stoneham Canada Cup HP'!$A$17:$I$132,9,FALSE))</f>
        <v>0</v>
      </c>
      <c r="W29" s="23">
        <f>IF(ISNA(VLOOKUP($C29,'Le Relais Nor Am'!$A$17:$I$132,9,FALSE))=TRUE,0,VLOOKUP($C29,'Le Relais Nor Am'!$A$17:$I$132,9,FALSE))</f>
        <v>0</v>
      </c>
      <c r="X29" s="23">
        <f>IF(ISNA(VLOOKUP($C29,'Step Up Tour Le Relais PRO'!$A$17:$I$132,9,FALSE))=TRUE,0,VLOOKUP($C29,'Step Up Tour Le Relais PRO'!$A$17:$I$132,9,FALSE))</f>
        <v>0</v>
      </c>
    </row>
    <row r="30" spans="1:24" ht="15" customHeight="1">
      <c r="A30" s="100" t="s">
        <v>69</v>
      </c>
      <c r="B30" s="100" t="s">
        <v>88</v>
      </c>
      <c r="C30" s="109" t="s">
        <v>87</v>
      </c>
      <c r="D30" s="103">
        <f>IF(ISNA(VLOOKUP($C30,'RPA Calculations'!$C$6:$K$118,3,FALSE))=TRUE,"0",VLOOKUP($C30,'RPA Calculations'!$C$6:$K$118,3,FALSE))</f>
        <v>24</v>
      </c>
      <c r="E30" s="22" t="str">
        <f>IF(ISNA(VLOOKUP($C30,'COT SS MT.SIAMA'!$A$17:$I$137,9,FALSE))=TRUE,"0",VLOOKUP($C30,'COT SS MT.SIAMA'!$A$17:$I$137,9,FALSE))</f>
        <v>0</v>
      </c>
      <c r="F30" s="22" t="str">
        <f>IF(ISNA(VLOOKUP($C30,'COT B.A MT SIAMA'!$A$17:$I$129,9,FALSE))=TRUE,"0",VLOOKUP($C30,'COT B.A MT SIAMA'!$A$17:$I$129,9,FALSE))</f>
        <v>0</v>
      </c>
      <c r="G30" s="23">
        <f>IF(ISNA(VLOOKUP($C30,'Muskoka TT Jan 20'!$A$17:$I$132,9,FALSE))=TRUE,0,VLOOKUP($C30,'Muskoka TT Jan 20'!$A$17:$I$132,9,FALSE))</f>
        <v>8</v>
      </c>
      <c r="H30" s="23">
        <f>IF(ISNA(VLOOKUP($C30,'Muskoka TT Jan 21'!$A$17:$I$132,9,FALSE))=TRUE,0,VLOOKUP($C30,'Muskoka TT Jan 21'!$A$17:$I$132,9,FALSE))</f>
        <v>36</v>
      </c>
      <c r="I30" s="23">
        <f>IF(ISNA(VLOOKUP($C30,'Canada Cup Calgary SS'!$A$17:$I$132,9,FALSE))=TRUE,0,VLOOKUP($C30,'Canada Cup Calgary SS'!$A$17:$I$132,9,FALSE))</f>
        <v>0</v>
      </c>
      <c r="J30" s="23">
        <f>IF(ISNA(VLOOKUP($C30,'Calgary NorAm Halfpipe Feb 11'!$A$17:$I$132,9,FALSE))=TRUE,0,VLOOKUP($C30,'Calgary NorAm Halfpipe Feb 11'!$A$17:$I$132,9,FALSE))</f>
        <v>0</v>
      </c>
      <c r="K30" s="23">
        <f>IF(ISNA(VLOOKUP($C30,'Calgary NorAm SS'!$A$17:$I$132,9,FALSE))=TRUE,0,VLOOKUP($C30,'Calgary NorAm SS'!$A$17:$I$132,9,FALSE))</f>
        <v>0</v>
      </c>
      <c r="L30" s="23">
        <f>IF(ISNA(VLOOKUP($C30,'Caledon Timber Tour'!$A$17:$I$132,9,FALSE))=TRUE,0,VLOOKUP($C30,'Caledon Timber Tour'!$A$17:$I$132,9,FALSE))</f>
        <v>9</v>
      </c>
      <c r="M30" s="23">
        <f>IF(ISNA(VLOOKUP($C30,'Horseshoe Provincials SS'!$A$17:$I$132,9,FALSE))=TRUE,0,VLOOKUP($C30,'Horseshoe Provincials SS'!$A$17:$I$132,9,FALSE))</f>
        <v>7</v>
      </c>
      <c r="N30" s="23">
        <f>IF(ISNA(VLOOKUP($C30,'Calgary Nor Am HP Feb 10'!$A$17:$I$132,9,FALSE))=TRUE,0,VLOOKUP($C30,'Calgary Nor Am HP Feb 10'!$A$17:$I$132,9,FALSE))</f>
        <v>0</v>
      </c>
      <c r="O30" s="23">
        <f>IF(ISNA(VLOOKUP($C30,'Aspen Nor-Am SS'!$A$17:$I$132,9,FALSE))=TRUE,0,VLOOKUP($C30,'Aspen Nor-Am SS'!$A$17:$I$132,9,FALSE))</f>
        <v>0</v>
      </c>
      <c r="P30" s="23">
        <f>IF(ISNA(VLOOKUP($C30,'Aspen Nor-Am BA'!$A$17:$I$132,9,FALSE))=TRUE,0,VLOOKUP($C30,'Aspen Nor-Am BA'!$A$17:$I$132,9,FALSE))</f>
        <v>0</v>
      </c>
      <c r="Q30" s="23">
        <f>IF(ISNA(VLOOKUP($C30,'Jr. Nats SS'!$A$17:$I$132,9,FALSE))=TRUE,0,VLOOKUP($C30,'Jr. Nats SS'!$A$17:$I$132,9,FALSE))</f>
        <v>0</v>
      </c>
      <c r="R30" s="23">
        <f>IF(ISNA(VLOOKUP($C30,'Jr. Nats BA'!$A$17:$I$132,9,FALSE))=TRUE,0,VLOOKUP($C30,'Jr. Nats BA'!$A$17:$I$132,9,FALSE))</f>
        <v>0</v>
      </c>
      <c r="S30" s="23">
        <f>IF(ISNA(VLOOKUP($C30,'Jr. Nats HP'!$A$17:$I$132,9,FALSE))=TRUE,0,VLOOKUP($C30,'Jr. Nats HP'!$A$17:$I$132,9,FALSE))</f>
        <v>0</v>
      </c>
      <c r="T30" s="23">
        <f>IF(ISNA(VLOOKUP($C30,'Mammoth NorAM SS'!$A$17:$I$132,9,FALSE))=TRUE,0,VLOOKUP($C30,'Mammoth NorAM SS'!$A$17:$I$132,9,FALSE))</f>
        <v>0</v>
      </c>
      <c r="U30" s="23">
        <f>IF(ISNA(VLOOKUP($C30,'Stoneham Canada Cup SS'!$A$17:$I$132,9,FALSE))=TRUE,0,VLOOKUP($C30,'Stoneham Canada Cup SS'!$A$17:$I$132,9,FALSE))</f>
        <v>0</v>
      </c>
      <c r="V30" s="23">
        <f>IF(ISNA(VLOOKUP($C30,'Stoneham Canada Cup HP'!$A$17:$I$132,9,FALSE))=TRUE,0,VLOOKUP($C30,'Stoneham Canada Cup HP'!$A$17:$I$132,9,FALSE))</f>
        <v>0</v>
      </c>
      <c r="W30" s="23">
        <f>IF(ISNA(VLOOKUP($C30,'Le Relais Nor Am'!$A$17:$I$132,9,FALSE))=TRUE,0,VLOOKUP($C30,'Le Relais Nor Am'!$A$17:$I$132,9,FALSE))</f>
        <v>0</v>
      </c>
      <c r="X30" s="23">
        <f>IF(ISNA(VLOOKUP($C30,'Step Up Tour Le Relais PRO'!$A$17:$I$132,9,FALSE))=TRUE,0,VLOOKUP($C30,'Step Up Tour Le Relais PRO'!$A$17:$I$132,9,FALSE))</f>
        <v>0</v>
      </c>
    </row>
    <row r="31" spans="1:24" ht="15" customHeight="1">
      <c r="A31" s="100" t="s">
        <v>69</v>
      </c>
      <c r="B31" s="100" t="s">
        <v>68</v>
      </c>
      <c r="C31" s="96" t="s">
        <v>94</v>
      </c>
      <c r="D31" s="103">
        <f>IF(ISNA(VLOOKUP($C31,'RPA Calculations'!$C$6:$K$118,3,FALSE))=TRUE,"0",VLOOKUP($C31,'RPA Calculations'!$C$6:$K$118,3,FALSE))</f>
        <v>25</v>
      </c>
      <c r="E31" s="22" t="str">
        <f>IF(ISNA(VLOOKUP($C31,'COT SS MT.SIAMA'!$A$17:$I$137,9,FALSE))=TRUE,"0",VLOOKUP($C31,'COT SS MT.SIAMA'!$A$17:$I$137,9,FALSE))</f>
        <v>0</v>
      </c>
      <c r="F31" s="22" t="str">
        <f>IF(ISNA(VLOOKUP($C31,'COT B.A MT SIAMA'!$A$17:$I$129,9,FALSE))=TRUE,"0",VLOOKUP($C31,'COT B.A MT SIAMA'!$A$17:$I$129,9,FALSE))</f>
        <v>0</v>
      </c>
      <c r="G31" s="23">
        <f>IF(ISNA(VLOOKUP($C31,'Muskoka TT Jan 20'!$A$17:$I$132,9,FALSE))=TRUE,0,VLOOKUP($C31,'Muskoka TT Jan 20'!$A$17:$I$132,9,FALSE))</f>
        <v>14</v>
      </c>
      <c r="H31" s="23">
        <f>IF(ISNA(VLOOKUP($C31,'Muskoka TT Jan 21'!$A$17:$I$132,9,FALSE))=TRUE,0,VLOOKUP($C31,'Muskoka TT Jan 21'!$A$17:$I$132,9,FALSE))</f>
        <v>8</v>
      </c>
      <c r="I31" s="23">
        <f>IF(ISNA(VLOOKUP($C31,'Canada Cup Calgary SS'!$A$17:$I$132,9,FALSE))=TRUE,0,VLOOKUP($C31,'Canada Cup Calgary SS'!$A$17:$I$132,9,FALSE))</f>
        <v>0</v>
      </c>
      <c r="J31" s="23">
        <f>IF(ISNA(VLOOKUP($C31,'Calgary NorAm Halfpipe Feb 11'!$A$17:$I$132,9,FALSE))=TRUE,0,VLOOKUP($C31,'Calgary NorAm Halfpipe Feb 11'!$A$17:$I$132,9,FALSE))</f>
        <v>0</v>
      </c>
      <c r="K31" s="23">
        <f>IF(ISNA(VLOOKUP($C31,'Calgary NorAm SS'!$A$17:$I$132,9,FALSE))=TRUE,0,VLOOKUP($C31,'Calgary NorAm SS'!$A$17:$I$132,9,FALSE))</f>
        <v>0</v>
      </c>
      <c r="L31" s="23">
        <f>IF(ISNA(VLOOKUP($C31,'Caledon Timber Tour'!$A$17:$I$132,9,FALSE))=TRUE,0,VLOOKUP($C31,'Caledon Timber Tour'!$A$17:$I$132,9,FALSE))</f>
        <v>41</v>
      </c>
      <c r="M31" s="23">
        <f>IF(ISNA(VLOOKUP($C31,'Horseshoe Provincials SS'!$A$17:$I$132,9,FALSE))=TRUE,0,VLOOKUP($C31,'Horseshoe Provincials SS'!$A$17:$I$132,9,FALSE))</f>
        <v>24</v>
      </c>
      <c r="N31" s="23">
        <f>IF(ISNA(VLOOKUP($C31,'Calgary Nor Am HP Feb 10'!$A$17:$I$132,9,FALSE))=TRUE,0,VLOOKUP($C31,'Calgary Nor Am HP Feb 10'!$A$17:$I$132,9,FALSE))</f>
        <v>0</v>
      </c>
      <c r="O31" s="23">
        <f>IF(ISNA(VLOOKUP($C31,'Aspen Nor-Am SS'!$A$17:$I$132,9,FALSE))=TRUE,0,VLOOKUP($C31,'Aspen Nor-Am SS'!$A$17:$I$132,9,FALSE))</f>
        <v>0</v>
      </c>
      <c r="P31" s="23">
        <f>IF(ISNA(VLOOKUP($C31,'Aspen Nor-Am BA'!$A$17:$I$132,9,FALSE))=TRUE,0,VLOOKUP($C31,'Aspen Nor-Am BA'!$A$17:$I$132,9,FALSE))</f>
        <v>0</v>
      </c>
      <c r="Q31" s="23">
        <f>IF(ISNA(VLOOKUP($C31,'Jr. Nats SS'!$A$17:$I$132,9,FALSE))=TRUE,0,VLOOKUP($C31,'Jr. Nats SS'!$A$17:$I$132,9,FALSE))</f>
        <v>51</v>
      </c>
      <c r="R31" s="23">
        <f>IF(ISNA(VLOOKUP($C31,'Jr. Nats BA'!$A$17:$I$132,9,FALSE))=TRUE,0,VLOOKUP($C31,'Jr. Nats BA'!$A$17:$I$132,9,FALSE))</f>
        <v>19</v>
      </c>
      <c r="S31" s="23">
        <f>IF(ISNA(VLOOKUP($C31,'Jr. Nats HP'!$A$17:$I$132,9,FALSE))=TRUE,0,VLOOKUP($C31,'Jr. Nats HP'!$A$17:$I$132,9,FALSE))</f>
        <v>25</v>
      </c>
      <c r="T31" s="23">
        <f>IF(ISNA(VLOOKUP($C31,'Mammoth NorAM SS'!$A$17:$I$132,9,FALSE))=TRUE,0,VLOOKUP($C31,'Mammoth NorAM SS'!$A$17:$I$132,9,FALSE))</f>
        <v>0</v>
      </c>
      <c r="U31" s="23">
        <f>IF(ISNA(VLOOKUP($C31,'Stoneham Canada Cup SS'!$A$17:$I$132,9,FALSE))=TRUE,0,VLOOKUP($C31,'Stoneham Canada Cup SS'!$A$17:$I$132,9,FALSE))</f>
        <v>0</v>
      </c>
      <c r="V31" s="23">
        <f>IF(ISNA(VLOOKUP($C31,'Stoneham Canada Cup HP'!$A$17:$I$132,9,FALSE))=TRUE,0,VLOOKUP($C31,'Stoneham Canada Cup HP'!$A$17:$I$132,9,FALSE))</f>
        <v>0</v>
      </c>
      <c r="W31" s="23">
        <f>IF(ISNA(VLOOKUP($C31,'Le Relais Nor Am'!$A$17:$I$132,9,FALSE))=TRUE,0,VLOOKUP($C31,'Le Relais Nor Am'!$A$17:$I$132,9,FALSE))</f>
        <v>0</v>
      </c>
      <c r="X31" s="23">
        <f>IF(ISNA(VLOOKUP($C31,'Step Up Tour Le Relais PRO'!$A$17:$I$132,9,FALSE))=TRUE,0,VLOOKUP($C31,'Step Up Tour Le Relais PRO'!$A$17:$I$132,9,FALSE))</f>
        <v>0</v>
      </c>
    </row>
    <row r="32" spans="1:24" ht="15" customHeight="1">
      <c r="A32" s="100" t="s">
        <v>69</v>
      </c>
      <c r="B32" s="100" t="s">
        <v>71</v>
      </c>
      <c r="C32" s="96" t="s">
        <v>90</v>
      </c>
      <c r="D32" s="103">
        <f>IF(ISNA(VLOOKUP($C32,'RPA Calculations'!$C$6:$K$118,3,FALSE))=TRUE,"0",VLOOKUP($C32,'RPA Calculations'!$C$6:$K$118,3,FALSE))</f>
        <v>26</v>
      </c>
      <c r="E32" s="22" t="str">
        <f>IF(ISNA(VLOOKUP($C32,'COT SS MT.SIAMA'!$A$17:$I$137,9,FALSE))=TRUE,"0",VLOOKUP($C32,'COT SS MT.SIAMA'!$A$17:$I$137,9,FALSE))</f>
        <v>0</v>
      </c>
      <c r="F32" s="22" t="str">
        <f>IF(ISNA(VLOOKUP($C32,'COT B.A MT SIAMA'!$A$17:$I$129,9,FALSE))=TRUE,"0",VLOOKUP($C32,'COT B.A MT SIAMA'!$A$17:$I$129,9,FALSE))</f>
        <v>0</v>
      </c>
      <c r="G32" s="23">
        <f>IF(ISNA(VLOOKUP($C32,'Muskoka TT Jan 20'!$A$17:$I$132,9,FALSE))=TRUE,0,VLOOKUP($C32,'Muskoka TT Jan 20'!$A$17:$I$132,9,FALSE))</f>
        <v>10</v>
      </c>
      <c r="H32" s="23">
        <f>IF(ISNA(VLOOKUP($C32,'Muskoka TT Jan 21'!$A$17:$I$132,9,FALSE))=TRUE,0,VLOOKUP($C32,'Muskoka TT Jan 21'!$A$17:$I$132,9,FALSE))</f>
        <v>4</v>
      </c>
      <c r="I32" s="23">
        <f>IF(ISNA(VLOOKUP($C32,'Canada Cup Calgary SS'!$A$17:$I$132,9,FALSE))=TRUE,0,VLOOKUP($C32,'Canada Cup Calgary SS'!$A$17:$I$132,9,FALSE))</f>
        <v>0</v>
      </c>
      <c r="J32" s="23">
        <f>IF(ISNA(VLOOKUP($C32,'Calgary NorAm Halfpipe Feb 11'!$A$17:$I$132,9,FALSE))=TRUE,0,VLOOKUP($C32,'Calgary NorAm Halfpipe Feb 11'!$A$17:$I$132,9,FALSE))</f>
        <v>0</v>
      </c>
      <c r="K32" s="23">
        <f>IF(ISNA(VLOOKUP($C32,'Calgary NorAm SS'!$A$17:$I$132,9,FALSE))=TRUE,0,VLOOKUP($C32,'Calgary NorAm SS'!$A$17:$I$132,9,FALSE))</f>
        <v>0</v>
      </c>
      <c r="L32" s="23">
        <f>IF(ISNA(VLOOKUP($C32,'Caledon Timber Tour'!$A$17:$I$132,9,FALSE))=TRUE,0,VLOOKUP($C32,'Caledon Timber Tour'!$A$17:$I$132,9,FALSE))</f>
        <v>11</v>
      </c>
      <c r="M32" s="23">
        <f>IF(ISNA(VLOOKUP($C32,'Horseshoe Provincials SS'!$A$17:$I$132,9,FALSE))=TRUE,0,VLOOKUP($C32,'Horseshoe Provincials SS'!$A$17:$I$132,9,FALSE))</f>
        <v>13</v>
      </c>
      <c r="N32" s="23">
        <f>IF(ISNA(VLOOKUP($C32,'Calgary Nor Am HP Feb 10'!$A$17:$I$132,9,FALSE))=TRUE,0,VLOOKUP($C32,'Calgary Nor Am HP Feb 10'!$A$17:$I$132,9,FALSE))</f>
        <v>0</v>
      </c>
      <c r="O32" s="23">
        <f>IF(ISNA(VLOOKUP($C32,'Aspen Nor-Am SS'!$A$17:$I$132,9,FALSE))=TRUE,0,VLOOKUP($C32,'Aspen Nor-Am SS'!$A$17:$I$132,9,FALSE))</f>
        <v>0</v>
      </c>
      <c r="P32" s="23">
        <f>IF(ISNA(VLOOKUP($C32,'Aspen Nor-Am BA'!$A$17:$I$132,9,FALSE))=TRUE,0,VLOOKUP($C32,'Aspen Nor-Am BA'!$A$17:$I$132,9,FALSE))</f>
        <v>0</v>
      </c>
      <c r="Q32" s="23">
        <f>IF(ISNA(VLOOKUP($C32,'Jr. Nats SS'!$A$17:$I$132,9,FALSE))=TRUE,0,VLOOKUP($C32,'Jr. Nats SS'!$A$17:$I$132,9,FALSE))</f>
        <v>0</v>
      </c>
      <c r="R32" s="23">
        <f>IF(ISNA(VLOOKUP($C32,'Jr. Nats BA'!$A$17:$I$132,9,FALSE))=TRUE,0,VLOOKUP($C32,'Jr. Nats BA'!$A$17:$I$132,9,FALSE))</f>
        <v>0</v>
      </c>
      <c r="S32" s="23">
        <f>IF(ISNA(VLOOKUP($C32,'Jr. Nats HP'!$A$17:$I$132,9,FALSE))=TRUE,0,VLOOKUP($C32,'Jr. Nats HP'!$A$17:$I$132,9,FALSE))</f>
        <v>0</v>
      </c>
      <c r="T32" s="23">
        <f>IF(ISNA(VLOOKUP($C32,'Mammoth NorAM SS'!$A$17:$I$132,9,FALSE))=TRUE,0,VLOOKUP($C32,'Mammoth NorAM SS'!$A$17:$I$132,9,FALSE))</f>
        <v>0</v>
      </c>
      <c r="U32" s="23">
        <f>IF(ISNA(VLOOKUP($C32,'Stoneham Canada Cup SS'!$A$17:$I$132,9,FALSE))=TRUE,0,VLOOKUP($C32,'Stoneham Canada Cup SS'!$A$17:$I$132,9,FALSE))</f>
        <v>0</v>
      </c>
      <c r="V32" s="23">
        <f>IF(ISNA(VLOOKUP($C32,'Stoneham Canada Cup HP'!$A$17:$I$132,9,FALSE))=TRUE,0,VLOOKUP($C32,'Stoneham Canada Cup HP'!$A$17:$I$132,9,FALSE))</f>
        <v>0</v>
      </c>
      <c r="W32" s="23">
        <f>IF(ISNA(VLOOKUP($C32,'Le Relais Nor Am'!$A$17:$I$132,9,FALSE))=TRUE,0,VLOOKUP($C32,'Le Relais Nor Am'!$A$17:$I$132,9,FALSE))</f>
        <v>0</v>
      </c>
      <c r="X32" s="23">
        <f>IF(ISNA(VLOOKUP($C32,'Step Up Tour Le Relais PRO'!$A$17:$I$132,9,FALSE))=TRUE,0,VLOOKUP($C32,'Step Up Tour Le Relais PRO'!$A$17:$I$132,9,FALSE))</f>
        <v>0</v>
      </c>
    </row>
    <row r="33" spans="1:24" ht="15" customHeight="1">
      <c r="A33" s="100" t="s">
        <v>69</v>
      </c>
      <c r="B33" s="100" t="s">
        <v>88</v>
      </c>
      <c r="C33" s="96" t="s">
        <v>89</v>
      </c>
      <c r="D33" s="103">
        <f>IF(ISNA(VLOOKUP($C33,'RPA Calculations'!$C$6:$K$118,3,FALSE))=TRUE,"0",VLOOKUP($C33,'RPA Calculations'!$C$6:$K$118,3,FALSE))</f>
        <v>27</v>
      </c>
      <c r="E33" s="22" t="str">
        <f>IF(ISNA(VLOOKUP($C33,'COT SS MT.SIAMA'!$A$17:$I$137,9,FALSE))=TRUE,"0",VLOOKUP($C33,'COT SS MT.SIAMA'!$A$17:$I$137,9,FALSE))</f>
        <v>0</v>
      </c>
      <c r="F33" s="22" t="str">
        <f>IF(ISNA(VLOOKUP($C33,'COT B.A MT SIAMA'!$A$17:$I$129,9,FALSE))=TRUE,"0",VLOOKUP($C33,'COT B.A MT SIAMA'!$A$17:$I$129,9,FALSE))</f>
        <v>0</v>
      </c>
      <c r="G33" s="23">
        <f>IF(ISNA(VLOOKUP($C33,'Muskoka TT Jan 20'!$A$17:$I$132,9,FALSE))=TRUE,0,VLOOKUP($C33,'Muskoka TT Jan 20'!$A$17:$I$132,9,FALSE))</f>
        <v>9</v>
      </c>
      <c r="H33" s="23">
        <f>IF(ISNA(VLOOKUP($C33,'Muskoka TT Jan 21'!$A$17:$I$132,9,FALSE))=TRUE,0,VLOOKUP($C33,'Muskoka TT Jan 21'!$A$17:$I$132,9,FALSE))</f>
        <v>7</v>
      </c>
      <c r="I33" s="23">
        <f>IF(ISNA(VLOOKUP($C33,'Canada Cup Calgary SS'!$A$17:$I$132,9,FALSE))=TRUE,0,VLOOKUP($C33,'Canada Cup Calgary SS'!$A$17:$I$132,9,FALSE))</f>
        <v>0</v>
      </c>
      <c r="J33" s="23">
        <f>IF(ISNA(VLOOKUP($C33,'Calgary NorAm Halfpipe Feb 11'!$A$17:$I$132,9,FALSE))=TRUE,0,VLOOKUP($C33,'Calgary NorAm Halfpipe Feb 11'!$A$17:$I$132,9,FALSE))</f>
        <v>0</v>
      </c>
      <c r="K33" s="23">
        <f>IF(ISNA(VLOOKUP($C33,'Calgary NorAm SS'!$A$17:$I$132,9,FALSE))=TRUE,0,VLOOKUP($C33,'Calgary NorAm SS'!$A$17:$I$132,9,FALSE))</f>
        <v>0</v>
      </c>
      <c r="L33" s="23">
        <f>IF(ISNA(VLOOKUP($C33,'Caledon Timber Tour'!$A$17:$I$132,9,FALSE))=TRUE,0,VLOOKUP($C33,'Caledon Timber Tour'!$A$17:$I$132,9,FALSE))</f>
        <v>7</v>
      </c>
      <c r="M33" s="23">
        <f>IF(ISNA(VLOOKUP($C33,'Horseshoe Provincials SS'!$A$17:$I$132,9,FALSE))=TRUE,0,VLOOKUP($C33,'Horseshoe Provincials SS'!$A$17:$I$132,9,FALSE))</f>
        <v>14</v>
      </c>
      <c r="N33" s="23">
        <f>IF(ISNA(VLOOKUP($C33,'Calgary Nor Am HP Feb 10'!$A$17:$I$132,9,FALSE))=TRUE,0,VLOOKUP($C33,'Calgary Nor Am HP Feb 10'!$A$17:$I$132,9,FALSE))</f>
        <v>0</v>
      </c>
      <c r="O33" s="23">
        <f>IF(ISNA(VLOOKUP($C33,'Aspen Nor-Am SS'!$A$17:$I$132,9,FALSE))=TRUE,0,VLOOKUP($C33,'Aspen Nor-Am SS'!$A$17:$I$132,9,FALSE))</f>
        <v>0</v>
      </c>
      <c r="P33" s="23">
        <f>IF(ISNA(VLOOKUP($C33,'Aspen Nor-Am BA'!$A$17:$I$132,9,FALSE))=TRUE,0,VLOOKUP($C33,'Aspen Nor-Am BA'!$A$17:$I$132,9,FALSE))</f>
        <v>0</v>
      </c>
      <c r="Q33" s="23">
        <f>IF(ISNA(VLOOKUP($C33,'Jr. Nats SS'!$A$17:$I$132,9,FALSE))=TRUE,0,VLOOKUP($C33,'Jr. Nats SS'!$A$17:$I$132,9,FALSE))</f>
        <v>0</v>
      </c>
      <c r="R33" s="23">
        <f>IF(ISNA(VLOOKUP($C33,'Jr. Nats BA'!$A$17:$I$132,9,FALSE))=TRUE,0,VLOOKUP($C33,'Jr. Nats BA'!$A$17:$I$132,9,FALSE))</f>
        <v>0</v>
      </c>
      <c r="S33" s="23">
        <f>IF(ISNA(VLOOKUP($C33,'Jr. Nats HP'!$A$17:$I$132,9,FALSE))=TRUE,0,VLOOKUP($C33,'Jr. Nats HP'!$A$17:$I$132,9,FALSE))</f>
        <v>0</v>
      </c>
      <c r="T33" s="23">
        <f>IF(ISNA(VLOOKUP($C33,'Mammoth NorAM SS'!$A$17:$I$132,9,FALSE))=TRUE,0,VLOOKUP($C33,'Mammoth NorAM SS'!$A$17:$I$132,9,FALSE))</f>
        <v>0</v>
      </c>
      <c r="U33" s="23">
        <f>IF(ISNA(VLOOKUP($C33,'Stoneham Canada Cup SS'!$A$17:$I$132,9,FALSE))=TRUE,0,VLOOKUP($C33,'Stoneham Canada Cup SS'!$A$17:$I$132,9,FALSE))</f>
        <v>0</v>
      </c>
      <c r="V33" s="23">
        <f>IF(ISNA(VLOOKUP($C33,'Stoneham Canada Cup HP'!$A$17:$I$132,9,FALSE))=TRUE,0,VLOOKUP($C33,'Stoneham Canada Cup HP'!$A$17:$I$132,9,FALSE))</f>
        <v>0</v>
      </c>
      <c r="W33" s="23">
        <f>IF(ISNA(VLOOKUP($C33,'Le Relais Nor Am'!$A$17:$I$132,9,FALSE))=TRUE,0,VLOOKUP($C33,'Le Relais Nor Am'!$A$17:$I$132,9,FALSE))</f>
        <v>0</v>
      </c>
      <c r="X33" s="23">
        <f>IF(ISNA(VLOOKUP($C33,'Step Up Tour Le Relais PRO'!$A$17:$I$132,9,FALSE))=TRUE,0,VLOOKUP($C33,'Step Up Tour Le Relais PRO'!$A$17:$I$132,9,FALSE))</f>
        <v>0</v>
      </c>
    </row>
    <row r="34" spans="1:24" ht="15" customHeight="1">
      <c r="A34" s="100" t="s">
        <v>69</v>
      </c>
      <c r="B34" s="100" t="s">
        <v>72</v>
      </c>
      <c r="C34" s="96" t="s">
        <v>134</v>
      </c>
      <c r="D34" s="103">
        <f>IF(ISNA(VLOOKUP($C34,'RPA Calculations'!$C$6:$K$118,3,FALSE))=TRUE,"0",VLOOKUP($C34,'RPA Calculations'!$C$6:$K$118,3,FALSE))</f>
        <v>28</v>
      </c>
      <c r="E34" s="22" t="str">
        <f>IF(ISNA(VLOOKUP($C34,'COT SS MT.SIAMA'!$A$17:$I$137,9,FALSE))=TRUE,"0",VLOOKUP($C34,'COT SS MT.SIAMA'!$A$17:$I$137,9,FALSE))</f>
        <v>0</v>
      </c>
      <c r="F34" s="22" t="str">
        <f>IF(ISNA(VLOOKUP($C34,'COT B.A MT SIAMA'!$A$17:$I$129,9,FALSE))=TRUE,"0",VLOOKUP($C34,'COT B.A MT SIAMA'!$A$17:$I$129,9,FALSE))</f>
        <v>0</v>
      </c>
      <c r="G34" s="23">
        <f>IF(ISNA(VLOOKUP($C34,'Muskoka TT Jan 20'!$A$17:$I$132,9,FALSE))=TRUE,0,VLOOKUP($C34,'Muskoka TT Jan 20'!$A$17:$I$132,9,FALSE))</f>
        <v>12</v>
      </c>
      <c r="H34" s="23">
        <f>IF(ISNA(VLOOKUP($C34,'Muskoka TT Jan 21'!$A$17:$I$132,9,FALSE))=TRUE,0,VLOOKUP($C34,'Muskoka TT Jan 21'!$A$17:$I$132,9,FALSE))</f>
        <v>5</v>
      </c>
      <c r="I34" s="23">
        <f>IF(ISNA(VLOOKUP($C34,'Canada Cup Calgary SS'!$A$17:$I$132,9,FALSE))=TRUE,0,VLOOKUP($C34,'Canada Cup Calgary SS'!$A$17:$I$132,9,FALSE))</f>
        <v>0</v>
      </c>
      <c r="J34" s="23">
        <f>IF(ISNA(VLOOKUP($C34,'Calgary NorAm Halfpipe Feb 11'!$A$17:$I$132,9,FALSE))=TRUE,0,VLOOKUP($C34,'Calgary NorAm Halfpipe Feb 11'!$A$17:$I$132,9,FALSE))</f>
        <v>0</v>
      </c>
      <c r="K34" s="23">
        <f>IF(ISNA(VLOOKUP($C34,'Calgary NorAm SS'!$A$17:$I$132,9,FALSE))=TRUE,0,VLOOKUP($C34,'Calgary NorAm SS'!$A$17:$I$132,9,FALSE))</f>
        <v>0</v>
      </c>
      <c r="L34" s="23">
        <f>IF(ISNA(VLOOKUP($C34,'Caledon Timber Tour'!$A$17:$I$132,9,FALSE))=TRUE,0,VLOOKUP($C34,'Caledon Timber Tour'!$A$17:$I$132,9,FALSE))</f>
        <v>38</v>
      </c>
      <c r="M34" s="23">
        <f>IF(ISNA(VLOOKUP($C34,'Horseshoe Provincials SS'!$A$17:$I$132,9,FALSE))=TRUE,0,VLOOKUP($C34,'Horseshoe Provincials SS'!$A$17:$I$132,9,FALSE))</f>
        <v>18</v>
      </c>
      <c r="N34" s="23">
        <f>IF(ISNA(VLOOKUP($C34,'Calgary Nor Am HP Feb 10'!$A$17:$I$132,9,FALSE))=TRUE,0,VLOOKUP($C34,'Calgary Nor Am HP Feb 10'!$A$17:$I$132,9,FALSE))</f>
        <v>0</v>
      </c>
      <c r="O34" s="23">
        <f>IF(ISNA(VLOOKUP($C34,'Aspen Nor-Am SS'!$A$17:$I$132,9,FALSE))=TRUE,0,VLOOKUP($C34,'Aspen Nor-Am SS'!$A$17:$I$132,9,FALSE))</f>
        <v>0</v>
      </c>
      <c r="P34" s="23">
        <f>IF(ISNA(VLOOKUP($C34,'Aspen Nor-Am BA'!$A$17:$I$132,9,FALSE))=TRUE,0,VLOOKUP($C34,'Aspen Nor-Am BA'!$A$17:$I$132,9,FALSE))</f>
        <v>0</v>
      </c>
      <c r="Q34" s="23">
        <f>IF(ISNA(VLOOKUP($C34,'Jr. Nats SS'!$A$17:$I$132,9,FALSE))=TRUE,0,VLOOKUP($C34,'Jr. Nats SS'!$A$17:$I$132,9,FALSE))</f>
        <v>0</v>
      </c>
      <c r="R34" s="23">
        <f>IF(ISNA(VLOOKUP($C34,'Jr. Nats BA'!$A$17:$I$132,9,FALSE))=TRUE,0,VLOOKUP($C34,'Jr. Nats BA'!$A$17:$I$132,9,FALSE))</f>
        <v>0</v>
      </c>
      <c r="S34" s="23">
        <f>IF(ISNA(VLOOKUP($C34,'Jr. Nats HP'!$A$17:$I$132,9,FALSE))=TRUE,0,VLOOKUP($C34,'Jr. Nats HP'!$A$17:$I$132,9,FALSE))</f>
        <v>0</v>
      </c>
      <c r="T34" s="23">
        <f>IF(ISNA(VLOOKUP($C34,'Mammoth NorAM SS'!$A$17:$I$132,9,FALSE))=TRUE,0,VLOOKUP($C34,'Mammoth NorAM SS'!$A$17:$I$132,9,FALSE))</f>
        <v>0</v>
      </c>
      <c r="U34" s="23">
        <f>IF(ISNA(VLOOKUP($C34,'Stoneham Canada Cup SS'!$A$17:$I$132,9,FALSE))=TRUE,0,VLOOKUP($C34,'Stoneham Canada Cup SS'!$A$17:$I$132,9,FALSE))</f>
        <v>0</v>
      </c>
      <c r="V34" s="23">
        <f>IF(ISNA(VLOOKUP($C34,'Stoneham Canada Cup HP'!$A$17:$I$132,9,FALSE))=TRUE,0,VLOOKUP($C34,'Stoneham Canada Cup HP'!$A$17:$I$132,9,FALSE))</f>
        <v>0</v>
      </c>
      <c r="W34" s="23">
        <f>IF(ISNA(VLOOKUP($C34,'Le Relais Nor Am'!$A$17:$I$132,9,FALSE))=TRUE,0,VLOOKUP($C34,'Le Relais Nor Am'!$A$17:$I$132,9,FALSE))</f>
        <v>0</v>
      </c>
      <c r="X34" s="23">
        <f>IF(ISNA(VLOOKUP($C34,'Step Up Tour Le Relais PRO'!$A$17:$I$132,9,FALSE))=TRUE,0,VLOOKUP($C34,'Step Up Tour Le Relais PRO'!$A$17:$I$132,9,FALSE))</f>
        <v>0</v>
      </c>
    </row>
    <row r="35" spans="1:24" ht="15" customHeight="1">
      <c r="A35" s="100" t="s">
        <v>92</v>
      </c>
      <c r="B35" s="100" t="s">
        <v>71</v>
      </c>
      <c r="C35" s="96" t="s">
        <v>91</v>
      </c>
      <c r="D35" s="103">
        <f>IF(ISNA(VLOOKUP($C35,'RPA Calculations'!$C$6:$K$118,3,FALSE))=TRUE,"0",VLOOKUP($C35,'RPA Calculations'!$C$6:$K$118,3,FALSE))</f>
        <v>29</v>
      </c>
      <c r="E35" s="22" t="str">
        <f>IF(ISNA(VLOOKUP($C35,'COT SS MT.SIAMA'!$A$17:$I$137,9,FALSE))=TRUE,"0",VLOOKUP($C35,'COT SS MT.SIAMA'!$A$17:$I$137,9,FALSE))</f>
        <v>0</v>
      </c>
      <c r="F35" s="22" t="str">
        <f>IF(ISNA(VLOOKUP($C35,'COT B.A MT SIAMA'!$A$17:$I$129,9,FALSE))=TRUE,"0",VLOOKUP($C35,'COT B.A MT SIAMA'!$A$17:$I$129,9,FALSE))</f>
        <v>0</v>
      </c>
      <c r="G35" s="23">
        <f>IF(ISNA(VLOOKUP($C35,'Muskoka TT Jan 20'!$A$17:$I$132,9,FALSE))=TRUE,0,VLOOKUP($C35,'Muskoka TT Jan 20'!$A$17:$I$132,9,FALSE))</f>
        <v>11</v>
      </c>
      <c r="H35" s="23">
        <f>IF(ISNA(VLOOKUP($C35,'Muskoka TT Jan 21'!$A$17:$I$132,9,FALSE))=TRUE,0,VLOOKUP($C35,'Muskoka TT Jan 21'!$A$17:$I$132,9,FALSE))</f>
        <v>14</v>
      </c>
      <c r="I35" s="23">
        <f>IF(ISNA(VLOOKUP($C35,'Canada Cup Calgary SS'!$A$17:$I$132,9,FALSE))=TRUE,0,VLOOKUP($C35,'Canada Cup Calgary SS'!$A$17:$I$132,9,FALSE))</f>
        <v>0</v>
      </c>
      <c r="J35" s="23">
        <f>IF(ISNA(VLOOKUP($C35,'Calgary NorAm Halfpipe Feb 11'!$A$17:$I$132,9,FALSE))=TRUE,0,VLOOKUP($C35,'Calgary NorAm Halfpipe Feb 11'!$A$17:$I$132,9,FALSE))</f>
        <v>0</v>
      </c>
      <c r="K35" s="23">
        <f>IF(ISNA(VLOOKUP($C35,'Calgary NorAm SS'!$A$17:$I$132,9,FALSE))=TRUE,0,VLOOKUP($C35,'Calgary NorAm SS'!$A$17:$I$132,9,FALSE))</f>
        <v>0</v>
      </c>
      <c r="L35" s="23">
        <f>IF(ISNA(VLOOKUP($C35,'Caledon Timber Tour'!$A$17:$I$132,9,FALSE))=TRUE,0,VLOOKUP($C35,'Caledon Timber Tour'!$A$17:$I$132,9,FALSE))</f>
        <v>0</v>
      </c>
      <c r="M35" s="23">
        <f>IF(ISNA(VLOOKUP($C35,'Horseshoe Provincials SS'!$A$17:$I$132,9,FALSE))=TRUE,0,VLOOKUP($C35,'Horseshoe Provincials SS'!$A$17:$I$132,9,FALSE))</f>
        <v>20</v>
      </c>
      <c r="N35" s="23">
        <f>IF(ISNA(VLOOKUP($C35,'Calgary Nor Am HP Feb 10'!$A$17:$I$132,9,FALSE))=TRUE,0,VLOOKUP($C35,'Calgary Nor Am HP Feb 10'!$A$17:$I$132,9,FALSE))</f>
        <v>0</v>
      </c>
      <c r="O35" s="23">
        <f>IF(ISNA(VLOOKUP($C35,'Aspen Nor-Am SS'!$A$17:$I$132,9,FALSE))=TRUE,0,VLOOKUP($C35,'Aspen Nor-Am SS'!$A$17:$I$132,9,FALSE))</f>
        <v>0</v>
      </c>
      <c r="P35" s="23">
        <f>IF(ISNA(VLOOKUP($C35,'Aspen Nor-Am BA'!$A$17:$I$132,9,FALSE))=TRUE,0,VLOOKUP($C35,'Aspen Nor-Am BA'!$A$17:$I$132,9,FALSE))</f>
        <v>0</v>
      </c>
      <c r="Q35" s="23">
        <f>IF(ISNA(VLOOKUP($C35,'Jr. Nats SS'!$A$17:$I$132,9,FALSE))=TRUE,0,VLOOKUP($C35,'Jr. Nats SS'!$A$17:$I$132,9,FALSE))</f>
        <v>39</v>
      </c>
      <c r="R35" s="23">
        <f>IF(ISNA(VLOOKUP($C35,'Jr. Nats BA'!$A$17:$I$132,9,FALSE))=TRUE,0,VLOOKUP($C35,'Jr. Nats BA'!$A$17:$I$132,9,FALSE))</f>
        <v>37</v>
      </c>
      <c r="S35" s="23">
        <f>IF(ISNA(VLOOKUP($C35,'Jr. Nats HP'!$A$17:$I$132,9,FALSE))=TRUE,0,VLOOKUP($C35,'Jr. Nats HP'!$A$17:$I$132,9,FALSE))</f>
        <v>0</v>
      </c>
      <c r="T35" s="23">
        <f>IF(ISNA(VLOOKUP($C35,'Mammoth NorAM SS'!$A$17:$I$132,9,FALSE))=TRUE,0,VLOOKUP($C35,'Mammoth NorAM SS'!$A$17:$I$132,9,FALSE))</f>
        <v>0</v>
      </c>
      <c r="U35" s="23">
        <f>IF(ISNA(VLOOKUP($C35,'Stoneham Canada Cup SS'!$A$17:$I$132,9,FALSE))=TRUE,0,VLOOKUP($C35,'Stoneham Canada Cup SS'!$A$17:$I$132,9,FALSE))</f>
        <v>0</v>
      </c>
      <c r="V35" s="23">
        <f>IF(ISNA(VLOOKUP($C35,'Stoneham Canada Cup HP'!$A$17:$I$132,9,FALSE))=TRUE,0,VLOOKUP($C35,'Stoneham Canada Cup HP'!$A$17:$I$132,9,FALSE))</f>
        <v>0</v>
      </c>
      <c r="W35" s="23">
        <f>IF(ISNA(VLOOKUP($C35,'Le Relais Nor Am'!$A$17:$I$132,9,FALSE))=TRUE,0,VLOOKUP($C35,'Le Relais Nor Am'!$A$17:$I$132,9,FALSE))</f>
        <v>0</v>
      </c>
      <c r="X35" s="23">
        <f>IF(ISNA(VLOOKUP($C35,'Step Up Tour Le Relais PRO'!$A$17:$I$132,9,FALSE))=TRUE,0,VLOOKUP($C35,'Step Up Tour Le Relais PRO'!$A$17:$I$132,9,FALSE))</f>
        <v>0</v>
      </c>
    </row>
    <row r="36" spans="1:24" ht="15" customHeight="1">
      <c r="A36" s="100" t="s">
        <v>81</v>
      </c>
      <c r="B36" s="100" t="s">
        <v>72</v>
      </c>
      <c r="C36" s="96" t="s">
        <v>82</v>
      </c>
      <c r="D36" s="103">
        <f>IF(ISNA(VLOOKUP($C36,'RPA Calculations'!$C$6:$K$118,3,FALSE))=TRUE,"0",VLOOKUP($C36,'RPA Calculations'!$C$6:$K$118,3,FALSE))</f>
        <v>30</v>
      </c>
      <c r="E36" s="22" t="str">
        <f>IF(ISNA(VLOOKUP($C36,'COT SS MT.SIAMA'!$A$17:$I$137,9,FALSE))=TRUE,"0",VLOOKUP($C36,'COT SS MT.SIAMA'!$A$17:$I$137,9,FALSE))</f>
        <v>0</v>
      </c>
      <c r="F36" s="22" t="str">
        <f>IF(ISNA(VLOOKUP($C36,'COT B.A MT SIAMA'!$A$17:$I$129,9,FALSE))=TRUE,"0",VLOOKUP($C36,'COT B.A MT SIAMA'!$A$17:$I$129,9,FALSE))</f>
        <v>0</v>
      </c>
      <c r="G36" s="23">
        <f>IF(ISNA(VLOOKUP($C36,'Muskoka TT Jan 20'!$A$17:$I$132,9,FALSE))=TRUE,0,VLOOKUP($C36,'Muskoka TT Jan 20'!$A$17:$I$132,9,FALSE))</f>
        <v>2</v>
      </c>
      <c r="H36" s="23">
        <f>IF(ISNA(VLOOKUP($C36,'Muskoka TT Jan 21'!$A$17:$I$132,9,FALSE))=TRUE,0,VLOOKUP($C36,'Muskoka TT Jan 21'!$A$17:$I$132,9,FALSE))</f>
        <v>34</v>
      </c>
      <c r="I36" s="23">
        <f>IF(ISNA(VLOOKUP($C36,'Canada Cup Calgary SS'!$A$17:$I$132,9,FALSE))=TRUE,0,VLOOKUP($C36,'Canada Cup Calgary SS'!$A$17:$I$132,9,FALSE))</f>
        <v>0</v>
      </c>
      <c r="J36" s="23">
        <f>IF(ISNA(VLOOKUP($C36,'Calgary NorAm Halfpipe Feb 11'!$A$17:$I$132,9,FALSE))=TRUE,0,VLOOKUP($C36,'Calgary NorAm Halfpipe Feb 11'!$A$17:$I$132,9,FALSE))</f>
        <v>0</v>
      </c>
      <c r="K36" s="23">
        <f>IF(ISNA(VLOOKUP($C36,'Calgary NorAm SS'!$A$17:$I$132,9,FALSE))=TRUE,0,VLOOKUP($C36,'Calgary NorAm SS'!$A$17:$I$132,9,FALSE))</f>
        <v>0</v>
      </c>
      <c r="L36" s="23">
        <f>IF(ISNA(VLOOKUP($C36,'Caledon Timber Tour'!$A$17:$I$132,9,FALSE))=TRUE,0,VLOOKUP($C36,'Caledon Timber Tour'!$A$17:$I$132,9,FALSE))</f>
        <v>0</v>
      </c>
      <c r="M36" s="23">
        <f>IF(ISNA(VLOOKUP($C36,'Horseshoe Provincials SS'!$A$17:$I$132,9,FALSE))=TRUE,0,VLOOKUP($C36,'Horseshoe Provincials SS'!$A$17:$I$132,9,FALSE))</f>
        <v>19</v>
      </c>
      <c r="N36" s="23">
        <f>IF(ISNA(VLOOKUP($C36,'Calgary Nor Am HP Feb 10'!$A$17:$I$132,9,FALSE))=TRUE,0,VLOOKUP($C36,'Calgary Nor Am HP Feb 10'!$A$17:$I$132,9,FALSE))</f>
        <v>0</v>
      </c>
      <c r="O36" s="23">
        <f>IF(ISNA(VLOOKUP($C36,'Aspen Nor-Am SS'!$A$17:$I$132,9,FALSE))=TRUE,0,VLOOKUP($C36,'Aspen Nor-Am SS'!$A$17:$I$132,9,FALSE))</f>
        <v>0</v>
      </c>
      <c r="P36" s="23">
        <f>IF(ISNA(VLOOKUP($C36,'Aspen Nor-Am BA'!$A$17:$I$132,9,FALSE))=TRUE,0,VLOOKUP($C36,'Aspen Nor-Am BA'!$A$17:$I$132,9,FALSE))</f>
        <v>0</v>
      </c>
      <c r="Q36" s="23">
        <f>IF(ISNA(VLOOKUP($C36,'Jr. Nats SS'!$A$17:$I$132,9,FALSE))=TRUE,0,VLOOKUP($C36,'Jr. Nats SS'!$A$17:$I$132,9,FALSE))</f>
        <v>0</v>
      </c>
      <c r="R36" s="23">
        <f>IF(ISNA(VLOOKUP($C36,'Jr. Nats BA'!$A$17:$I$132,9,FALSE))=TRUE,0,VLOOKUP($C36,'Jr. Nats BA'!$A$17:$I$132,9,FALSE))</f>
        <v>0</v>
      </c>
      <c r="S36" s="23">
        <f>IF(ISNA(VLOOKUP($C36,'Jr. Nats HP'!$A$17:$I$132,9,FALSE))=TRUE,0,VLOOKUP($C36,'Jr. Nats HP'!$A$17:$I$132,9,FALSE))</f>
        <v>0</v>
      </c>
      <c r="T36" s="23">
        <f>IF(ISNA(VLOOKUP($C36,'Mammoth NorAM SS'!$A$17:$I$132,9,FALSE))=TRUE,0,VLOOKUP($C36,'Mammoth NorAM SS'!$A$17:$I$132,9,FALSE))</f>
        <v>0</v>
      </c>
      <c r="U36" s="23">
        <f>IF(ISNA(VLOOKUP($C36,'Stoneham Canada Cup SS'!$A$17:$I$132,9,FALSE))=TRUE,0,VLOOKUP($C36,'Stoneham Canada Cup SS'!$A$17:$I$132,9,FALSE))</f>
        <v>71</v>
      </c>
      <c r="V36" s="23">
        <f>IF(ISNA(VLOOKUP($C36,'Stoneham Canada Cup HP'!$A$17:$I$132,9,FALSE))=TRUE,0,VLOOKUP($C36,'Stoneham Canada Cup HP'!$A$17:$I$132,9,FALSE))</f>
        <v>0</v>
      </c>
      <c r="W36" s="23">
        <f>IF(ISNA(VLOOKUP($C36,'Le Relais Nor Am'!$A$17:$I$132,9,FALSE))=TRUE,0,VLOOKUP($C36,'Le Relais Nor Am'!$A$17:$I$132,9,FALSE))</f>
        <v>0</v>
      </c>
      <c r="X36" s="23">
        <f>IF(ISNA(VLOOKUP($C36,'Step Up Tour Le Relais PRO'!$A$17:$I$132,9,FALSE))=TRUE,0,VLOOKUP($C36,'Step Up Tour Le Relais PRO'!$A$17:$I$132,9,FALSE))</f>
        <v>0</v>
      </c>
    </row>
    <row r="37" spans="1:24" ht="15" customHeight="1">
      <c r="A37" s="100" t="s">
        <v>81</v>
      </c>
      <c r="B37" s="100" t="s">
        <v>72</v>
      </c>
      <c r="C37" s="96" t="s">
        <v>97</v>
      </c>
      <c r="D37" s="103">
        <f>IF(ISNA(VLOOKUP($C37,'RPA Calculations'!$C$6:$K$118,3,FALSE))=TRUE,"0",VLOOKUP($C37,'RPA Calculations'!$C$6:$K$118,3,FALSE))</f>
        <v>31</v>
      </c>
      <c r="E37" s="22" t="str">
        <f>IF(ISNA(VLOOKUP($C37,'COT SS MT.SIAMA'!$A$17:$I$137,9,FALSE))=TRUE,"0",VLOOKUP($C37,'COT SS MT.SIAMA'!$A$17:$I$137,9,FALSE))</f>
        <v>0</v>
      </c>
      <c r="F37" s="22" t="str">
        <f>IF(ISNA(VLOOKUP($C37,'COT B.A MT SIAMA'!$A$17:$I$129,9,FALSE))=TRUE,"0",VLOOKUP($C37,'COT B.A MT SIAMA'!$A$17:$I$129,9,FALSE))</f>
        <v>0</v>
      </c>
      <c r="G37" s="23">
        <f>IF(ISNA(VLOOKUP($C37,'Muskoka TT Jan 20'!$A$17:$I$132,9,FALSE))=TRUE,0,VLOOKUP($C37,'Muskoka TT Jan 20'!$A$17:$I$132,9,FALSE))</f>
        <v>16</v>
      </c>
      <c r="H37" s="23">
        <f>IF(ISNA(VLOOKUP($C37,'Muskoka TT Jan 21'!$A$17:$I$132,9,FALSE))=TRUE,0,VLOOKUP($C37,'Muskoka TT Jan 21'!$A$17:$I$132,9,FALSE))</f>
        <v>17</v>
      </c>
      <c r="I37" s="23">
        <f>IF(ISNA(VLOOKUP($C37,'Canada Cup Calgary SS'!$A$17:$I$132,9,FALSE))=TRUE,0,VLOOKUP($C37,'Canada Cup Calgary SS'!$A$17:$I$132,9,FALSE))</f>
        <v>0</v>
      </c>
      <c r="J37" s="23">
        <f>IF(ISNA(VLOOKUP($C37,'Calgary NorAm Halfpipe Feb 11'!$A$17:$I$132,9,FALSE))=TRUE,0,VLOOKUP($C37,'Calgary NorAm Halfpipe Feb 11'!$A$17:$I$132,9,FALSE))</f>
        <v>0</v>
      </c>
      <c r="K37" s="23">
        <f>IF(ISNA(VLOOKUP($C37,'Calgary NorAm SS'!$A$17:$I$132,9,FALSE))=TRUE,0,VLOOKUP($C37,'Calgary NorAm SS'!$A$17:$I$132,9,FALSE))</f>
        <v>0</v>
      </c>
      <c r="L37" s="23">
        <f>IF(ISNA(VLOOKUP($C37,'Caledon Timber Tour'!$A$17:$I$132,9,FALSE))=TRUE,0,VLOOKUP($C37,'Caledon Timber Tour'!$A$17:$I$132,9,FALSE))</f>
        <v>0</v>
      </c>
      <c r="M37" s="23">
        <f>IF(ISNA(VLOOKUP($C37,'Horseshoe Provincials SS'!$A$17:$I$132,9,FALSE))=TRUE,0,VLOOKUP($C37,'Horseshoe Provincials SS'!$A$17:$I$132,9,FALSE))</f>
        <v>15</v>
      </c>
      <c r="N37" s="23">
        <f>IF(ISNA(VLOOKUP($C37,'Calgary Nor Am HP Feb 10'!$A$17:$I$132,9,FALSE))=TRUE,0,VLOOKUP($C37,'Calgary Nor Am HP Feb 10'!$A$17:$I$132,9,FALSE))</f>
        <v>0</v>
      </c>
      <c r="O37" s="23">
        <f>IF(ISNA(VLOOKUP($C37,'Aspen Nor-Am SS'!$A$17:$I$132,9,FALSE))=TRUE,0,VLOOKUP($C37,'Aspen Nor-Am SS'!$A$17:$I$132,9,FALSE))</f>
        <v>0</v>
      </c>
      <c r="P37" s="23">
        <f>IF(ISNA(VLOOKUP($C37,'Aspen Nor-Am BA'!$A$17:$I$132,9,FALSE))=TRUE,0,VLOOKUP($C37,'Aspen Nor-Am BA'!$A$17:$I$132,9,FALSE))</f>
        <v>0</v>
      </c>
      <c r="Q37" s="23">
        <f>IF(ISNA(VLOOKUP($C37,'Jr. Nats SS'!$A$17:$I$132,9,FALSE))=TRUE,0,VLOOKUP($C37,'Jr. Nats SS'!$A$17:$I$132,9,FALSE))</f>
        <v>0</v>
      </c>
      <c r="R37" s="23">
        <f>IF(ISNA(VLOOKUP($C37,'Jr. Nats BA'!$A$17:$I$132,9,FALSE))=TRUE,0,VLOOKUP($C37,'Jr. Nats BA'!$A$17:$I$132,9,FALSE))</f>
        <v>0</v>
      </c>
      <c r="S37" s="23">
        <f>IF(ISNA(VLOOKUP($C37,'Jr. Nats HP'!$A$17:$I$132,9,FALSE))=TRUE,0,VLOOKUP($C37,'Jr. Nats HP'!$A$17:$I$132,9,FALSE))</f>
        <v>0</v>
      </c>
      <c r="T37" s="23">
        <f>IF(ISNA(VLOOKUP($C37,'Mammoth NorAM SS'!$A$17:$I$132,9,FALSE))=TRUE,0,VLOOKUP($C37,'Mammoth NorAM SS'!$A$17:$I$132,9,FALSE))</f>
        <v>0</v>
      </c>
      <c r="U37" s="23">
        <f>IF(ISNA(VLOOKUP($C37,'Stoneham Canada Cup SS'!$A$17:$I$132,9,FALSE))=TRUE,0,VLOOKUP($C37,'Stoneham Canada Cup SS'!$A$17:$I$132,9,FALSE))</f>
        <v>58</v>
      </c>
      <c r="V37" s="23">
        <f>IF(ISNA(VLOOKUP($C37,'Stoneham Canada Cup HP'!$A$17:$I$132,9,FALSE))=TRUE,0,VLOOKUP($C37,'Stoneham Canada Cup HP'!$A$17:$I$132,9,FALSE))</f>
        <v>0</v>
      </c>
      <c r="W37" s="23">
        <f>IF(ISNA(VLOOKUP($C37,'Le Relais Nor Am'!$A$17:$I$132,9,FALSE))=TRUE,0,VLOOKUP($C37,'Le Relais Nor Am'!$A$17:$I$132,9,FALSE))</f>
        <v>0</v>
      </c>
      <c r="X37" s="23">
        <f>IF(ISNA(VLOOKUP($C37,'Step Up Tour Le Relais PRO'!$A$17:$I$132,9,FALSE))=TRUE,0,VLOOKUP($C37,'Step Up Tour Le Relais PRO'!$A$17:$I$132,9,FALSE))</f>
        <v>0</v>
      </c>
    </row>
    <row r="38" spans="1:24" ht="15" customHeight="1">
      <c r="A38" s="100" t="s">
        <v>69</v>
      </c>
      <c r="B38" s="100" t="s">
        <v>88</v>
      </c>
      <c r="C38" s="96" t="s">
        <v>122</v>
      </c>
      <c r="D38" s="103">
        <f>IF(ISNA(VLOOKUP($C38,'RPA Calculations'!$C$6:$K$118,3,FALSE))=TRUE,"0",VLOOKUP($C38,'RPA Calculations'!$C$6:$K$118,3,FALSE))</f>
        <v>32</v>
      </c>
      <c r="E38" s="22" t="str">
        <f>IF(ISNA(VLOOKUP($C38,'COT SS MT.SIAMA'!$A$17:$I$137,9,FALSE))=TRUE,"0",VLOOKUP($C38,'COT SS MT.SIAMA'!$A$17:$I$137,9,FALSE))</f>
        <v>0</v>
      </c>
      <c r="F38" s="22" t="str">
        <f>IF(ISNA(VLOOKUP($C38,'COT B.A MT SIAMA'!$A$17:$I$129,9,FALSE))=TRUE,"0",VLOOKUP($C38,'COT B.A MT SIAMA'!$A$17:$I$129,9,FALSE))</f>
        <v>0</v>
      </c>
      <c r="G38" s="23">
        <f>IF(ISNA(VLOOKUP($C38,'Muskoka TT Jan 20'!$A$17:$I$132,9,FALSE))=TRUE,0,VLOOKUP($C38,'Muskoka TT Jan 20'!$A$17:$I$132,9,FALSE))</f>
        <v>37</v>
      </c>
      <c r="H38" s="23">
        <f>IF(ISNA(VLOOKUP($C38,'Muskoka TT Jan 21'!$A$17:$I$132,9,FALSE))=TRUE,0,VLOOKUP($C38,'Muskoka TT Jan 21'!$A$17:$I$132,9,FALSE))</f>
        <v>11</v>
      </c>
      <c r="I38" s="23">
        <f>IF(ISNA(VLOOKUP($C38,'Canada Cup Calgary SS'!$A$17:$I$132,9,FALSE))=TRUE,0,VLOOKUP($C38,'Canada Cup Calgary SS'!$A$17:$I$132,9,FALSE))</f>
        <v>0</v>
      </c>
      <c r="J38" s="23">
        <f>IF(ISNA(VLOOKUP($C38,'Calgary NorAm Halfpipe Feb 11'!$A$17:$I$132,9,FALSE))=TRUE,0,VLOOKUP($C38,'Calgary NorAm Halfpipe Feb 11'!$A$17:$I$132,9,FALSE))</f>
        <v>0</v>
      </c>
      <c r="K38" s="23">
        <f>IF(ISNA(VLOOKUP($C38,'Calgary NorAm SS'!$A$17:$I$132,9,FALSE))=TRUE,0,VLOOKUP($C38,'Calgary NorAm SS'!$A$17:$I$132,9,FALSE))</f>
        <v>0</v>
      </c>
      <c r="L38" s="23">
        <f>IF(ISNA(VLOOKUP($C38,'Caledon Timber Tour'!$A$17:$I$132,9,FALSE))=TRUE,0,VLOOKUP($C38,'Caledon Timber Tour'!$A$17:$I$132,9,FALSE))</f>
        <v>22</v>
      </c>
      <c r="M38" s="23">
        <f>IF(ISNA(VLOOKUP($C38,'Horseshoe Provincials SS'!$A$17:$I$132,9,FALSE))=TRUE,0,VLOOKUP($C38,'Horseshoe Provincials SS'!$A$17:$I$132,9,FALSE))</f>
        <v>23</v>
      </c>
      <c r="N38" s="23">
        <f>IF(ISNA(VLOOKUP($C38,'Calgary Nor Am HP Feb 10'!$A$17:$I$132,9,FALSE))=TRUE,0,VLOOKUP($C38,'Calgary Nor Am HP Feb 10'!$A$17:$I$132,9,FALSE))</f>
        <v>0</v>
      </c>
      <c r="O38" s="23">
        <f>IF(ISNA(VLOOKUP($C38,'Aspen Nor-Am SS'!$A$17:$I$132,9,FALSE))=TRUE,0,VLOOKUP($C38,'Aspen Nor-Am SS'!$A$17:$I$132,9,FALSE))</f>
        <v>0</v>
      </c>
      <c r="P38" s="23">
        <f>IF(ISNA(VLOOKUP($C38,'Aspen Nor-Am BA'!$A$17:$I$132,9,FALSE))=TRUE,0,VLOOKUP($C38,'Aspen Nor-Am BA'!$A$17:$I$132,9,FALSE))</f>
        <v>0</v>
      </c>
      <c r="Q38" s="23">
        <f>IF(ISNA(VLOOKUP($C38,'Jr. Nats SS'!$A$17:$I$132,9,FALSE))=TRUE,0,VLOOKUP($C38,'Jr. Nats SS'!$A$17:$I$132,9,FALSE))</f>
        <v>0</v>
      </c>
      <c r="R38" s="23">
        <f>IF(ISNA(VLOOKUP($C38,'Jr. Nats BA'!$A$17:$I$132,9,FALSE))=TRUE,0,VLOOKUP($C38,'Jr. Nats BA'!$A$17:$I$132,9,FALSE))</f>
        <v>0</v>
      </c>
      <c r="S38" s="23">
        <f>IF(ISNA(VLOOKUP($C38,'Jr. Nats HP'!$A$17:$I$132,9,FALSE))=TRUE,0,VLOOKUP($C38,'Jr. Nats HP'!$A$17:$I$132,9,FALSE))</f>
        <v>0</v>
      </c>
      <c r="T38" s="23">
        <f>IF(ISNA(VLOOKUP($C38,'Mammoth NorAM SS'!$A$17:$I$132,9,FALSE))=TRUE,0,VLOOKUP($C38,'Mammoth NorAM SS'!$A$17:$I$132,9,FALSE))</f>
        <v>0</v>
      </c>
      <c r="U38" s="23">
        <f>IF(ISNA(VLOOKUP($C38,'Stoneham Canada Cup SS'!$A$17:$I$132,9,FALSE))=TRUE,0,VLOOKUP($C38,'Stoneham Canada Cup SS'!$A$17:$I$132,9,FALSE))</f>
        <v>0</v>
      </c>
      <c r="V38" s="23">
        <f>IF(ISNA(VLOOKUP($C38,'Stoneham Canada Cup HP'!$A$17:$I$132,9,FALSE))=TRUE,0,VLOOKUP($C38,'Stoneham Canada Cup HP'!$A$17:$I$132,9,FALSE))</f>
        <v>0</v>
      </c>
      <c r="W38" s="23">
        <f>IF(ISNA(VLOOKUP($C38,'Le Relais Nor Am'!$A$17:$I$132,9,FALSE))=TRUE,0,VLOOKUP($C38,'Le Relais Nor Am'!$A$17:$I$132,9,FALSE))</f>
        <v>0</v>
      </c>
      <c r="X38" s="23">
        <f>IF(ISNA(VLOOKUP($C38,'Step Up Tour Le Relais PRO'!$A$17:$I$132,9,FALSE))=TRUE,0,VLOOKUP($C38,'Step Up Tour Le Relais PRO'!$A$17:$I$132,9,FALSE))</f>
        <v>0</v>
      </c>
    </row>
    <row r="39" spans="1:24" ht="15" customHeight="1">
      <c r="A39" s="100" t="s">
        <v>101</v>
      </c>
      <c r="B39" s="100" t="s">
        <v>109</v>
      </c>
      <c r="C39" s="96" t="s">
        <v>108</v>
      </c>
      <c r="D39" s="103">
        <f>IF(ISNA(VLOOKUP($C39,'RPA Calculations'!$C$6:$K$118,3,FALSE))=TRUE,"0",VLOOKUP($C39,'RPA Calculations'!$C$6:$K$118,3,FALSE))</f>
        <v>33</v>
      </c>
      <c r="E39" s="22" t="str">
        <f>IF(ISNA(VLOOKUP($C39,'COT SS MT.SIAMA'!$A$17:$I$137,9,FALSE))=TRUE,"0",VLOOKUP($C39,'COT SS MT.SIAMA'!$A$17:$I$137,9,FALSE))</f>
        <v>0</v>
      </c>
      <c r="F39" s="22" t="str">
        <f>IF(ISNA(VLOOKUP($C39,'COT B.A MT SIAMA'!$A$17:$I$129,9,FALSE))=TRUE,"0",VLOOKUP($C39,'COT B.A MT SIAMA'!$A$17:$I$129,9,FALSE))</f>
        <v>0</v>
      </c>
      <c r="G39" s="23">
        <f>IF(ISNA(VLOOKUP($C39,'Muskoka TT Jan 20'!$A$17:$I$132,9,FALSE))=TRUE,0,VLOOKUP($C39,'Muskoka TT Jan 20'!$A$17:$I$132,9,FALSE))</f>
        <v>26</v>
      </c>
      <c r="H39" s="23">
        <f>IF(ISNA(VLOOKUP($C39,'Muskoka TT Jan 21'!$A$17:$I$132,9,FALSE))=TRUE,0,VLOOKUP($C39,'Muskoka TT Jan 21'!$A$17:$I$132,9,FALSE))</f>
        <v>16</v>
      </c>
      <c r="I39" s="23">
        <f>IF(ISNA(VLOOKUP($C39,'Canada Cup Calgary SS'!$A$17:$I$132,9,FALSE))=TRUE,0,VLOOKUP($C39,'Canada Cup Calgary SS'!$A$17:$I$132,9,FALSE))</f>
        <v>0</v>
      </c>
      <c r="J39" s="23">
        <f>IF(ISNA(VLOOKUP($C39,'Calgary NorAm Halfpipe Feb 11'!$A$17:$I$132,9,FALSE))=TRUE,0,VLOOKUP($C39,'Calgary NorAm Halfpipe Feb 11'!$A$17:$I$132,9,FALSE))</f>
        <v>0</v>
      </c>
      <c r="K39" s="23">
        <f>IF(ISNA(VLOOKUP($C39,'Calgary NorAm SS'!$A$17:$I$132,9,FALSE))=TRUE,0,VLOOKUP($C39,'Calgary NorAm SS'!$A$17:$I$132,9,FALSE))</f>
        <v>0</v>
      </c>
      <c r="L39" s="23">
        <f>IF(ISNA(VLOOKUP($C39,'Caledon Timber Tour'!$A$17:$I$132,9,FALSE))=TRUE,0,VLOOKUP($C39,'Caledon Timber Tour'!$A$17:$I$132,9,FALSE))</f>
        <v>18</v>
      </c>
      <c r="M39" s="23">
        <f>IF(ISNA(VLOOKUP($C39,'Horseshoe Provincials SS'!$A$17:$I$132,9,FALSE))=TRUE,0,VLOOKUP($C39,'Horseshoe Provincials SS'!$A$17:$I$132,9,FALSE))</f>
        <v>21</v>
      </c>
      <c r="N39" s="23">
        <f>IF(ISNA(VLOOKUP($C39,'Calgary Nor Am HP Feb 10'!$A$17:$I$132,9,FALSE))=TRUE,0,VLOOKUP($C39,'Calgary Nor Am HP Feb 10'!$A$17:$I$132,9,FALSE))</f>
        <v>0</v>
      </c>
      <c r="O39" s="23">
        <f>IF(ISNA(VLOOKUP($C39,'Aspen Nor-Am SS'!$A$17:$I$132,9,FALSE))=TRUE,0,VLOOKUP($C39,'Aspen Nor-Am SS'!$A$17:$I$132,9,FALSE))</f>
        <v>0</v>
      </c>
      <c r="P39" s="23">
        <f>IF(ISNA(VLOOKUP($C39,'Aspen Nor-Am BA'!$A$17:$I$132,9,FALSE))=TRUE,0,VLOOKUP($C39,'Aspen Nor-Am BA'!$A$17:$I$132,9,FALSE))</f>
        <v>0</v>
      </c>
      <c r="Q39" s="23">
        <f>IF(ISNA(VLOOKUP($C39,'Jr. Nats SS'!$A$17:$I$132,9,FALSE))=TRUE,0,VLOOKUP($C39,'Jr. Nats SS'!$A$17:$I$132,9,FALSE))</f>
        <v>0</v>
      </c>
      <c r="R39" s="23">
        <f>IF(ISNA(VLOOKUP($C39,'Jr. Nats BA'!$A$17:$I$132,9,FALSE))=TRUE,0,VLOOKUP($C39,'Jr. Nats BA'!$A$17:$I$132,9,FALSE))</f>
        <v>0</v>
      </c>
      <c r="S39" s="23">
        <f>IF(ISNA(VLOOKUP($C39,'Jr. Nats HP'!$A$17:$I$132,9,FALSE))=TRUE,0,VLOOKUP($C39,'Jr. Nats HP'!$A$17:$I$132,9,FALSE))</f>
        <v>0</v>
      </c>
      <c r="T39" s="23">
        <f>IF(ISNA(VLOOKUP($C39,'Mammoth NorAM SS'!$A$17:$I$132,9,FALSE))=TRUE,0,VLOOKUP($C39,'Mammoth NorAM SS'!$A$17:$I$132,9,FALSE))</f>
        <v>0</v>
      </c>
      <c r="U39" s="23">
        <f>IF(ISNA(VLOOKUP($C39,'Stoneham Canada Cup SS'!$A$17:$I$132,9,FALSE))=TRUE,0,VLOOKUP($C39,'Stoneham Canada Cup SS'!$A$17:$I$132,9,FALSE))</f>
        <v>0</v>
      </c>
      <c r="V39" s="23">
        <f>IF(ISNA(VLOOKUP($C39,'Stoneham Canada Cup HP'!$A$17:$I$132,9,FALSE))=TRUE,0,VLOOKUP($C39,'Stoneham Canada Cup HP'!$A$17:$I$132,9,FALSE))</f>
        <v>0</v>
      </c>
      <c r="W39" s="23">
        <f>IF(ISNA(VLOOKUP($C39,'Le Relais Nor Am'!$A$17:$I$132,9,FALSE))=TRUE,0,VLOOKUP($C39,'Le Relais Nor Am'!$A$17:$I$132,9,FALSE))</f>
        <v>0</v>
      </c>
      <c r="X39" s="23">
        <f>IF(ISNA(VLOOKUP($C39,'Step Up Tour Le Relais PRO'!$A$17:$I$132,9,FALSE))=TRUE,0,VLOOKUP($C39,'Step Up Tour Le Relais PRO'!$A$17:$I$132,9,FALSE))</f>
        <v>0</v>
      </c>
    </row>
    <row r="40" spans="1:24" ht="15" customHeight="1">
      <c r="A40" s="100" t="s">
        <v>69</v>
      </c>
      <c r="B40" s="100" t="s">
        <v>88</v>
      </c>
      <c r="C40" s="96" t="s">
        <v>99</v>
      </c>
      <c r="D40" s="103">
        <f>IF(ISNA(VLOOKUP($C40,'RPA Calculations'!$C$6:$K$118,3,FALSE))=TRUE,"0",VLOOKUP($C40,'RPA Calculations'!$C$6:$K$118,3,FALSE))</f>
        <v>34</v>
      </c>
      <c r="E40" s="22" t="str">
        <f>IF(ISNA(VLOOKUP($C40,'COT SS MT.SIAMA'!$A$17:$I$137,9,FALSE))=TRUE,"0",VLOOKUP($C40,'COT SS MT.SIAMA'!$A$17:$I$137,9,FALSE))</f>
        <v>0</v>
      </c>
      <c r="F40" s="22" t="str">
        <f>IF(ISNA(VLOOKUP($C40,'COT B.A MT SIAMA'!$A$17:$I$129,9,FALSE))=TRUE,"0",VLOOKUP($C40,'COT B.A MT SIAMA'!$A$17:$I$129,9,FALSE))</f>
        <v>0</v>
      </c>
      <c r="G40" s="23">
        <f>IF(ISNA(VLOOKUP($C40,'Muskoka TT Jan 20'!$A$17:$I$132,9,FALSE))=TRUE,0,VLOOKUP($C40,'Muskoka TT Jan 20'!$A$17:$I$132,9,FALSE))</f>
        <v>18</v>
      </c>
      <c r="H40" s="23">
        <f>IF(ISNA(VLOOKUP($C40,'Muskoka TT Jan 21'!$A$17:$I$132,9,FALSE))=TRUE,0,VLOOKUP($C40,'Muskoka TT Jan 21'!$A$17:$I$132,9,FALSE))</f>
        <v>13</v>
      </c>
      <c r="I40" s="23">
        <f>IF(ISNA(VLOOKUP($C40,'Canada Cup Calgary SS'!$A$17:$I$132,9,FALSE))=TRUE,0,VLOOKUP($C40,'Canada Cup Calgary SS'!$A$17:$I$132,9,FALSE))</f>
        <v>0</v>
      </c>
      <c r="J40" s="23">
        <f>IF(ISNA(VLOOKUP($C40,'Calgary NorAm Halfpipe Feb 11'!$A$17:$I$132,9,FALSE))=TRUE,0,VLOOKUP($C40,'Calgary NorAm Halfpipe Feb 11'!$A$17:$I$132,9,FALSE))</f>
        <v>0</v>
      </c>
      <c r="K40" s="23">
        <f>IF(ISNA(VLOOKUP($C40,'Calgary NorAm SS'!$A$17:$I$132,9,FALSE))=TRUE,0,VLOOKUP($C40,'Calgary NorAm SS'!$A$17:$I$132,9,FALSE))</f>
        <v>0</v>
      </c>
      <c r="L40" s="23">
        <f>IF(ISNA(VLOOKUP($C40,'Caledon Timber Tour'!$A$17:$I$132,9,FALSE))=TRUE,0,VLOOKUP($C40,'Caledon Timber Tour'!$A$17:$I$132,9,FALSE))</f>
        <v>21</v>
      </c>
      <c r="M40" s="23">
        <f>IF(ISNA(VLOOKUP($C40,'Horseshoe Provincials SS'!$A$17:$I$132,9,FALSE))=TRUE,0,VLOOKUP($C40,'Horseshoe Provincials SS'!$A$17:$I$132,9,FALSE))</f>
        <v>28</v>
      </c>
      <c r="N40" s="23">
        <f>IF(ISNA(VLOOKUP($C40,'Calgary Nor Am HP Feb 10'!$A$17:$I$132,9,FALSE))=TRUE,0,VLOOKUP($C40,'Calgary Nor Am HP Feb 10'!$A$17:$I$132,9,FALSE))</f>
        <v>0</v>
      </c>
      <c r="O40" s="23">
        <f>IF(ISNA(VLOOKUP($C40,'Aspen Nor-Am SS'!$A$17:$I$132,9,FALSE))=TRUE,0,VLOOKUP($C40,'Aspen Nor-Am SS'!$A$17:$I$132,9,FALSE))</f>
        <v>0</v>
      </c>
      <c r="P40" s="23">
        <f>IF(ISNA(VLOOKUP($C40,'Aspen Nor-Am BA'!$A$17:$I$132,9,FALSE))=TRUE,0,VLOOKUP($C40,'Aspen Nor-Am BA'!$A$17:$I$132,9,FALSE))</f>
        <v>0</v>
      </c>
      <c r="Q40" s="23">
        <f>IF(ISNA(VLOOKUP($C40,'Jr. Nats SS'!$A$17:$I$132,9,FALSE))=TRUE,0,VLOOKUP($C40,'Jr. Nats SS'!$A$17:$I$132,9,FALSE))</f>
        <v>0</v>
      </c>
      <c r="R40" s="23">
        <f>IF(ISNA(VLOOKUP($C40,'Jr. Nats BA'!$A$17:$I$132,9,FALSE))=TRUE,0,VLOOKUP($C40,'Jr. Nats BA'!$A$17:$I$132,9,FALSE))</f>
        <v>0</v>
      </c>
      <c r="S40" s="23">
        <f>IF(ISNA(VLOOKUP($C40,'Jr. Nats HP'!$A$17:$I$132,9,FALSE))=TRUE,0,VLOOKUP($C40,'Jr. Nats HP'!$A$17:$I$132,9,FALSE))</f>
        <v>0</v>
      </c>
      <c r="T40" s="23">
        <f>IF(ISNA(VLOOKUP($C40,'Mammoth NorAM SS'!$A$17:$I$132,9,FALSE))=TRUE,0,VLOOKUP($C40,'Mammoth NorAM SS'!$A$17:$I$132,9,FALSE))</f>
        <v>0</v>
      </c>
      <c r="U40" s="23">
        <f>IF(ISNA(VLOOKUP($C40,'Stoneham Canada Cup SS'!$A$17:$I$132,9,FALSE))=TRUE,0,VLOOKUP($C40,'Stoneham Canada Cup SS'!$A$17:$I$132,9,FALSE))</f>
        <v>0</v>
      </c>
      <c r="V40" s="23">
        <f>IF(ISNA(VLOOKUP($C40,'Stoneham Canada Cup HP'!$A$17:$I$132,9,FALSE))=TRUE,0,VLOOKUP($C40,'Stoneham Canada Cup HP'!$A$17:$I$132,9,FALSE))</f>
        <v>0</v>
      </c>
      <c r="W40" s="23">
        <f>IF(ISNA(VLOOKUP($C40,'Le Relais Nor Am'!$A$17:$I$132,9,FALSE))=TRUE,0,VLOOKUP($C40,'Le Relais Nor Am'!$A$17:$I$132,9,FALSE))</f>
        <v>0</v>
      </c>
      <c r="X40" s="23">
        <f>IF(ISNA(VLOOKUP($C40,'Step Up Tour Le Relais PRO'!$A$17:$I$132,9,FALSE))=TRUE,0,VLOOKUP($C40,'Step Up Tour Le Relais PRO'!$A$17:$I$132,9,FALSE))</f>
        <v>0</v>
      </c>
    </row>
    <row r="41" spans="1:24" ht="15" customHeight="1">
      <c r="A41" s="100" t="s">
        <v>96</v>
      </c>
      <c r="B41" s="100" t="s">
        <v>71</v>
      </c>
      <c r="C41" s="96" t="s">
        <v>95</v>
      </c>
      <c r="D41" s="103">
        <f>IF(ISNA(VLOOKUP($C41,'RPA Calculations'!$C$6:$K$118,3,FALSE))=TRUE,"0",VLOOKUP($C41,'RPA Calculations'!$C$6:$K$118,3,FALSE))</f>
        <v>35</v>
      </c>
      <c r="E41" s="22" t="str">
        <f>IF(ISNA(VLOOKUP($C41,'COT SS MT.SIAMA'!$A$17:$I$137,9,FALSE))=TRUE,"0",VLOOKUP($C41,'COT SS MT.SIAMA'!$A$17:$I$137,9,FALSE))</f>
        <v>0</v>
      </c>
      <c r="F41" s="22" t="str">
        <f>IF(ISNA(VLOOKUP($C41,'COT B.A MT SIAMA'!$A$17:$I$129,9,FALSE))=TRUE,"0",VLOOKUP($C41,'COT B.A MT SIAMA'!$A$17:$I$129,9,FALSE))</f>
        <v>0</v>
      </c>
      <c r="G41" s="23">
        <f>IF(ISNA(VLOOKUP($C41,'Muskoka TT Jan 20'!$A$17:$I$132,9,FALSE))=TRUE,0,VLOOKUP($C41,'Muskoka TT Jan 20'!$A$17:$I$132,9,FALSE))</f>
        <v>15</v>
      </c>
      <c r="H41" s="23">
        <f>IF(ISNA(VLOOKUP($C41,'Muskoka TT Jan 21'!$A$17:$I$132,9,FALSE))=TRUE,0,VLOOKUP($C41,'Muskoka TT Jan 21'!$A$17:$I$132,9,FALSE))</f>
        <v>10</v>
      </c>
      <c r="I41" s="23">
        <f>IF(ISNA(VLOOKUP($C41,'Canada Cup Calgary SS'!$A$17:$I$132,9,FALSE))=TRUE,0,VLOOKUP($C41,'Canada Cup Calgary SS'!$A$17:$I$132,9,FALSE))</f>
        <v>0</v>
      </c>
      <c r="J41" s="23">
        <f>IF(ISNA(VLOOKUP($C41,'Calgary NorAm Halfpipe Feb 11'!$A$17:$I$132,9,FALSE))=TRUE,0,VLOOKUP($C41,'Calgary NorAm Halfpipe Feb 11'!$A$17:$I$132,9,FALSE))</f>
        <v>0</v>
      </c>
      <c r="K41" s="23">
        <f>IF(ISNA(VLOOKUP($C41,'Calgary NorAm SS'!$A$17:$I$132,9,FALSE))=TRUE,0,VLOOKUP($C41,'Calgary NorAm SS'!$A$17:$I$132,9,FALSE))</f>
        <v>0</v>
      </c>
      <c r="L41" s="23">
        <f>IF(ISNA(VLOOKUP($C41,'Caledon Timber Tour'!$A$17:$I$132,9,FALSE))=TRUE,0,VLOOKUP($C41,'Caledon Timber Tour'!$A$17:$I$132,9,FALSE))</f>
        <v>42</v>
      </c>
      <c r="M41" s="23">
        <f>IF(ISNA(VLOOKUP($C41,'Horseshoe Provincials SS'!$A$17:$I$132,9,FALSE))=TRUE,0,VLOOKUP($C41,'Horseshoe Provincials SS'!$A$17:$I$132,9,FALSE))</f>
        <v>44</v>
      </c>
      <c r="N41" s="23">
        <f>IF(ISNA(VLOOKUP($C41,'Calgary Nor Am HP Feb 10'!$A$17:$I$132,9,FALSE))=TRUE,0,VLOOKUP($C41,'Calgary Nor Am HP Feb 10'!$A$17:$I$132,9,FALSE))</f>
        <v>0</v>
      </c>
      <c r="O41" s="23">
        <f>IF(ISNA(VLOOKUP($C41,'Aspen Nor-Am SS'!$A$17:$I$132,9,FALSE))=TRUE,0,VLOOKUP($C41,'Aspen Nor-Am SS'!$A$17:$I$132,9,FALSE))</f>
        <v>0</v>
      </c>
      <c r="P41" s="23">
        <f>IF(ISNA(VLOOKUP($C41,'Aspen Nor-Am BA'!$A$17:$I$132,9,FALSE))=TRUE,0,VLOOKUP($C41,'Aspen Nor-Am BA'!$A$17:$I$132,9,FALSE))</f>
        <v>0</v>
      </c>
      <c r="Q41" s="23">
        <f>IF(ISNA(VLOOKUP($C41,'Jr. Nats SS'!$A$17:$I$132,9,FALSE))=TRUE,0,VLOOKUP($C41,'Jr. Nats SS'!$A$17:$I$132,9,FALSE))</f>
        <v>43</v>
      </c>
      <c r="R41" s="23">
        <f>IF(ISNA(VLOOKUP($C41,'Jr. Nats BA'!$A$17:$I$132,9,FALSE))=TRUE,0,VLOOKUP($C41,'Jr. Nats BA'!$A$17:$I$132,9,FALSE))</f>
        <v>0</v>
      </c>
      <c r="S41" s="23">
        <f>IF(ISNA(VLOOKUP($C41,'Jr. Nats HP'!$A$17:$I$132,9,FALSE))=TRUE,0,VLOOKUP($C41,'Jr. Nats HP'!$A$17:$I$132,9,FALSE))</f>
        <v>0</v>
      </c>
      <c r="T41" s="23">
        <f>IF(ISNA(VLOOKUP($C41,'Mammoth NorAM SS'!$A$17:$I$132,9,FALSE))=TRUE,0,VLOOKUP($C41,'Mammoth NorAM SS'!$A$17:$I$132,9,FALSE))</f>
        <v>0</v>
      </c>
      <c r="U41" s="23">
        <f>IF(ISNA(VLOOKUP($C41,'Stoneham Canada Cup SS'!$A$17:$I$132,9,FALSE))=TRUE,0,VLOOKUP($C41,'Stoneham Canada Cup SS'!$A$17:$I$132,9,FALSE))</f>
        <v>0</v>
      </c>
      <c r="V41" s="23">
        <f>IF(ISNA(VLOOKUP($C41,'Stoneham Canada Cup HP'!$A$17:$I$132,9,FALSE))=TRUE,0,VLOOKUP($C41,'Stoneham Canada Cup HP'!$A$17:$I$132,9,FALSE))</f>
        <v>0</v>
      </c>
      <c r="W41" s="23">
        <f>IF(ISNA(VLOOKUP($C41,'Le Relais Nor Am'!$A$17:$I$132,9,FALSE))=TRUE,0,VLOOKUP($C41,'Le Relais Nor Am'!$A$17:$I$132,9,FALSE))</f>
        <v>0</v>
      </c>
      <c r="X41" s="23">
        <f>IF(ISNA(VLOOKUP($C41,'Step Up Tour Le Relais PRO'!$A$17:$I$132,9,FALSE))=TRUE,0,VLOOKUP($C41,'Step Up Tour Le Relais PRO'!$A$17:$I$132,9,FALSE))</f>
        <v>0</v>
      </c>
    </row>
    <row r="42" spans="1:24" ht="15" customHeight="1">
      <c r="A42" s="100" t="s">
        <v>69</v>
      </c>
      <c r="B42" s="100" t="s">
        <v>68</v>
      </c>
      <c r="C42" s="96" t="s">
        <v>105</v>
      </c>
      <c r="D42" s="103">
        <f>IF(ISNA(VLOOKUP($C42,'RPA Calculations'!$C$6:$K$118,3,FALSE))=TRUE,"0",VLOOKUP($C42,'RPA Calculations'!$C$6:$K$118,3,FALSE))</f>
        <v>36</v>
      </c>
      <c r="E42" s="22" t="str">
        <f>IF(ISNA(VLOOKUP($C42,'COT SS MT.SIAMA'!$A$17:$I$137,9,FALSE))=TRUE,"0",VLOOKUP($C42,'COT SS MT.SIAMA'!$A$17:$I$137,9,FALSE))</f>
        <v>0</v>
      </c>
      <c r="F42" s="22" t="str">
        <f>IF(ISNA(VLOOKUP($C42,'COT B.A MT SIAMA'!$A$17:$I$129,9,FALSE))=TRUE,"0",VLOOKUP($C42,'COT B.A MT SIAMA'!$A$17:$I$129,9,FALSE))</f>
        <v>0</v>
      </c>
      <c r="G42" s="23">
        <f>IF(ISNA(VLOOKUP($C42,'Muskoka TT Jan 20'!$A$17:$I$132,9,FALSE))=TRUE,0,VLOOKUP($C42,'Muskoka TT Jan 20'!$A$17:$I$132,9,FALSE))</f>
        <v>23</v>
      </c>
      <c r="H42" s="23">
        <f>IF(ISNA(VLOOKUP($C42,'Muskoka TT Jan 21'!$A$17:$I$132,9,FALSE))=TRUE,0,VLOOKUP($C42,'Muskoka TT Jan 21'!$A$17:$I$132,9,FALSE))</f>
        <v>18</v>
      </c>
      <c r="I42" s="23">
        <f>IF(ISNA(VLOOKUP($C42,'Canada Cup Calgary SS'!$A$17:$I$132,9,FALSE))=TRUE,0,VLOOKUP($C42,'Canada Cup Calgary SS'!$A$17:$I$132,9,FALSE))</f>
        <v>0</v>
      </c>
      <c r="J42" s="23">
        <f>IF(ISNA(VLOOKUP($C42,'Calgary NorAm Halfpipe Feb 11'!$A$17:$I$132,9,FALSE))=TRUE,0,VLOOKUP($C42,'Calgary NorAm Halfpipe Feb 11'!$A$17:$I$132,9,FALSE))</f>
        <v>0</v>
      </c>
      <c r="K42" s="23">
        <f>IF(ISNA(VLOOKUP($C42,'Calgary NorAm SS'!$A$17:$I$132,9,FALSE))=TRUE,0,VLOOKUP($C42,'Calgary NorAm SS'!$A$17:$I$132,9,FALSE))</f>
        <v>0</v>
      </c>
      <c r="L42" s="23">
        <f>IF(ISNA(VLOOKUP($C42,'Caledon Timber Tour'!$A$17:$I$132,9,FALSE))=TRUE,0,VLOOKUP($C42,'Caledon Timber Tour'!$A$17:$I$132,9,FALSE))</f>
        <v>9</v>
      </c>
      <c r="M42" s="23">
        <f>IF(ISNA(VLOOKUP($C42,'Horseshoe Provincials SS'!$A$17:$I$132,9,FALSE))=TRUE,0,VLOOKUP($C42,'Horseshoe Provincials SS'!$A$17:$I$132,9,FALSE))</f>
        <v>33</v>
      </c>
      <c r="N42" s="23">
        <f>IF(ISNA(VLOOKUP($C42,'Calgary Nor Am HP Feb 10'!$A$17:$I$132,9,FALSE))=TRUE,0,VLOOKUP($C42,'Calgary Nor Am HP Feb 10'!$A$17:$I$132,9,FALSE))</f>
        <v>0</v>
      </c>
      <c r="O42" s="23">
        <f>IF(ISNA(VLOOKUP($C42,'Aspen Nor-Am SS'!$A$17:$I$132,9,FALSE))=TRUE,0,VLOOKUP($C42,'Aspen Nor-Am SS'!$A$17:$I$132,9,FALSE))</f>
        <v>0</v>
      </c>
      <c r="P42" s="23">
        <f>IF(ISNA(VLOOKUP($C42,'Aspen Nor-Am BA'!$A$17:$I$132,9,FALSE))=TRUE,0,VLOOKUP($C42,'Aspen Nor-Am BA'!$A$17:$I$132,9,FALSE))</f>
        <v>0</v>
      </c>
      <c r="Q42" s="23">
        <f>IF(ISNA(VLOOKUP($C42,'Jr. Nats SS'!$A$17:$I$132,9,FALSE))=TRUE,0,VLOOKUP($C42,'Jr. Nats SS'!$A$17:$I$132,9,FALSE))</f>
        <v>0</v>
      </c>
      <c r="R42" s="23">
        <f>IF(ISNA(VLOOKUP($C42,'Jr. Nats BA'!$A$17:$I$132,9,FALSE))=TRUE,0,VLOOKUP($C42,'Jr. Nats BA'!$A$17:$I$132,9,FALSE))</f>
        <v>0</v>
      </c>
      <c r="S42" s="23">
        <f>IF(ISNA(VLOOKUP($C42,'Jr. Nats HP'!$A$17:$I$132,9,FALSE))=TRUE,0,VLOOKUP($C42,'Jr. Nats HP'!$A$17:$I$132,9,FALSE))</f>
        <v>0</v>
      </c>
      <c r="T42" s="23">
        <f>IF(ISNA(VLOOKUP($C42,'Mammoth NorAM SS'!$A$17:$I$132,9,FALSE))=TRUE,0,VLOOKUP($C42,'Mammoth NorAM SS'!$A$17:$I$132,9,FALSE))</f>
        <v>0</v>
      </c>
      <c r="U42" s="23">
        <f>IF(ISNA(VLOOKUP($C42,'Stoneham Canada Cup SS'!$A$17:$I$132,9,FALSE))=TRUE,0,VLOOKUP($C42,'Stoneham Canada Cup SS'!$A$17:$I$132,9,FALSE))</f>
        <v>0</v>
      </c>
      <c r="V42" s="23">
        <f>IF(ISNA(VLOOKUP($C42,'Stoneham Canada Cup HP'!$A$17:$I$132,9,FALSE))=TRUE,0,VLOOKUP($C42,'Stoneham Canada Cup HP'!$A$17:$I$132,9,FALSE))</f>
        <v>0</v>
      </c>
      <c r="W42" s="23">
        <f>IF(ISNA(VLOOKUP($C42,'Le Relais Nor Am'!$A$17:$I$132,9,FALSE))=TRUE,0,VLOOKUP($C42,'Le Relais Nor Am'!$A$17:$I$132,9,FALSE))</f>
        <v>0</v>
      </c>
      <c r="X42" s="23">
        <f>IF(ISNA(VLOOKUP($C42,'Step Up Tour Le Relais PRO'!$A$17:$I$132,9,FALSE))=TRUE,0,VLOOKUP($C42,'Step Up Tour Le Relais PRO'!$A$17:$I$132,9,FALSE))</f>
        <v>0</v>
      </c>
    </row>
    <row r="43" spans="1:24" ht="15" customHeight="1">
      <c r="A43" s="100" t="s">
        <v>101</v>
      </c>
      <c r="B43" s="100" t="s">
        <v>88</v>
      </c>
      <c r="C43" s="96" t="s">
        <v>106</v>
      </c>
      <c r="D43" s="103">
        <f>IF(ISNA(VLOOKUP($C43,'RPA Calculations'!$C$6:$K$118,3,FALSE))=TRUE,"0",VLOOKUP($C43,'RPA Calculations'!$C$6:$K$118,3,FALSE))</f>
        <v>37</v>
      </c>
      <c r="E43" s="22" t="str">
        <f>IF(ISNA(VLOOKUP($C43,'COT SS MT.SIAMA'!$A$17:$I$137,9,FALSE))=TRUE,"0",VLOOKUP($C43,'COT SS MT.SIAMA'!$A$17:$I$137,9,FALSE))</f>
        <v>0</v>
      </c>
      <c r="F43" s="22" t="str">
        <f>IF(ISNA(VLOOKUP($C43,'COT B.A MT SIAMA'!$A$17:$I$129,9,FALSE))=TRUE,"0",VLOOKUP($C43,'COT B.A MT SIAMA'!$A$17:$I$129,9,FALSE))</f>
        <v>0</v>
      </c>
      <c r="G43" s="23">
        <f>IF(ISNA(VLOOKUP($C43,'Muskoka TT Jan 20'!$A$17:$I$132,9,FALSE))=TRUE,0,VLOOKUP($C43,'Muskoka TT Jan 20'!$A$17:$I$132,9,FALSE))</f>
        <v>24</v>
      </c>
      <c r="H43" s="23">
        <f>IF(ISNA(VLOOKUP($C43,'Muskoka TT Jan 21'!$A$17:$I$132,9,FALSE))=TRUE,0,VLOOKUP($C43,'Muskoka TT Jan 21'!$A$17:$I$132,9,FALSE))</f>
        <v>15</v>
      </c>
      <c r="I43" s="23">
        <f>IF(ISNA(VLOOKUP($C43,'Canada Cup Calgary SS'!$A$17:$I$132,9,FALSE))=TRUE,0,VLOOKUP($C43,'Canada Cup Calgary SS'!$A$17:$I$132,9,FALSE))</f>
        <v>0</v>
      </c>
      <c r="J43" s="23">
        <f>IF(ISNA(VLOOKUP($C43,'Calgary NorAm Halfpipe Feb 11'!$A$17:$I$132,9,FALSE))=TRUE,0,VLOOKUP($C43,'Calgary NorAm Halfpipe Feb 11'!$A$17:$I$132,9,FALSE))</f>
        <v>0</v>
      </c>
      <c r="K43" s="23">
        <f>IF(ISNA(VLOOKUP($C43,'Calgary NorAm SS'!$A$17:$I$132,9,FALSE))=TRUE,0,VLOOKUP($C43,'Calgary NorAm SS'!$A$17:$I$132,9,FALSE))</f>
        <v>0</v>
      </c>
      <c r="L43" s="23">
        <f>IF(ISNA(VLOOKUP($C43,'Caledon Timber Tour'!$A$17:$I$132,9,FALSE))=TRUE,0,VLOOKUP($C43,'Caledon Timber Tour'!$A$17:$I$132,9,FALSE))</f>
        <v>17</v>
      </c>
      <c r="M43" s="23">
        <f>IF(ISNA(VLOOKUP($C43,'Horseshoe Provincials SS'!$A$17:$I$132,9,FALSE))=TRUE,0,VLOOKUP($C43,'Horseshoe Provincials SS'!$A$17:$I$132,9,FALSE))</f>
        <v>26</v>
      </c>
      <c r="N43" s="23">
        <f>IF(ISNA(VLOOKUP($C43,'Calgary Nor Am HP Feb 10'!$A$17:$I$132,9,FALSE))=TRUE,0,VLOOKUP($C43,'Calgary Nor Am HP Feb 10'!$A$17:$I$132,9,FALSE))</f>
        <v>0</v>
      </c>
      <c r="O43" s="23">
        <f>IF(ISNA(VLOOKUP($C43,'Aspen Nor-Am SS'!$A$17:$I$132,9,FALSE))=TRUE,0,VLOOKUP($C43,'Aspen Nor-Am SS'!$A$17:$I$132,9,FALSE))</f>
        <v>0</v>
      </c>
      <c r="P43" s="23">
        <f>IF(ISNA(VLOOKUP($C43,'Aspen Nor-Am BA'!$A$17:$I$132,9,FALSE))=TRUE,0,VLOOKUP($C43,'Aspen Nor-Am BA'!$A$17:$I$132,9,FALSE))</f>
        <v>0</v>
      </c>
      <c r="Q43" s="23">
        <f>IF(ISNA(VLOOKUP($C43,'Jr. Nats SS'!$A$17:$I$132,9,FALSE))=TRUE,0,VLOOKUP($C43,'Jr. Nats SS'!$A$17:$I$132,9,FALSE))</f>
        <v>0</v>
      </c>
      <c r="R43" s="23">
        <f>IF(ISNA(VLOOKUP($C43,'Jr. Nats BA'!$A$17:$I$132,9,FALSE))=TRUE,0,VLOOKUP($C43,'Jr. Nats BA'!$A$17:$I$132,9,FALSE))</f>
        <v>0</v>
      </c>
      <c r="S43" s="23">
        <f>IF(ISNA(VLOOKUP($C43,'Jr. Nats HP'!$A$17:$I$132,9,FALSE))=TRUE,0,VLOOKUP($C43,'Jr. Nats HP'!$A$17:$I$132,9,FALSE))</f>
        <v>0</v>
      </c>
      <c r="T43" s="23">
        <f>IF(ISNA(VLOOKUP($C43,'Mammoth NorAM SS'!$A$17:$I$132,9,FALSE))=TRUE,0,VLOOKUP($C43,'Mammoth NorAM SS'!$A$17:$I$132,9,FALSE))</f>
        <v>0</v>
      </c>
      <c r="U43" s="23">
        <f>IF(ISNA(VLOOKUP($C43,'Stoneham Canada Cup SS'!$A$17:$I$132,9,FALSE))=TRUE,0,VLOOKUP($C43,'Stoneham Canada Cup SS'!$A$17:$I$132,9,FALSE))</f>
        <v>0</v>
      </c>
      <c r="V43" s="23">
        <f>IF(ISNA(VLOOKUP($C43,'Stoneham Canada Cup HP'!$A$17:$I$132,9,FALSE))=TRUE,0,VLOOKUP($C43,'Stoneham Canada Cup HP'!$A$17:$I$132,9,FALSE))</f>
        <v>0</v>
      </c>
      <c r="W43" s="23">
        <f>IF(ISNA(VLOOKUP($C43,'Le Relais Nor Am'!$A$17:$I$132,9,FALSE))=TRUE,0,VLOOKUP($C43,'Le Relais Nor Am'!$A$17:$I$132,9,FALSE))</f>
        <v>0</v>
      </c>
      <c r="X43" s="23">
        <f>IF(ISNA(VLOOKUP($C43,'Step Up Tour Le Relais PRO'!$A$17:$I$132,9,FALSE))=TRUE,0,VLOOKUP($C43,'Step Up Tour Le Relais PRO'!$A$17:$I$132,9,FALSE))</f>
        <v>0</v>
      </c>
    </row>
    <row r="44" spans="1:24" ht="15" customHeight="1">
      <c r="A44" s="100" t="s">
        <v>69</v>
      </c>
      <c r="B44" s="100" t="s">
        <v>71</v>
      </c>
      <c r="C44" s="96" t="s">
        <v>102</v>
      </c>
      <c r="D44" s="103">
        <f>IF(ISNA(VLOOKUP($C44,'RPA Calculations'!$C$6:$K$118,3,FALSE))=TRUE,"0",VLOOKUP($C44,'RPA Calculations'!$C$6:$K$118,3,FALSE))</f>
        <v>38</v>
      </c>
      <c r="E44" s="22" t="str">
        <f>IF(ISNA(VLOOKUP($C44,'COT SS MT.SIAMA'!$A$17:$I$137,9,FALSE))=TRUE,"0",VLOOKUP($C44,'COT SS MT.SIAMA'!$A$17:$I$137,9,FALSE))</f>
        <v>0</v>
      </c>
      <c r="F44" s="22" t="str">
        <f>IF(ISNA(VLOOKUP($C44,'COT B.A MT SIAMA'!$A$17:$I$129,9,FALSE))=TRUE,"0",VLOOKUP($C44,'COT B.A MT SIAMA'!$A$17:$I$129,9,FALSE))</f>
        <v>0</v>
      </c>
      <c r="G44" s="23">
        <f>IF(ISNA(VLOOKUP($C44,'Muskoka TT Jan 20'!$A$17:$I$132,9,FALSE))=TRUE,0,VLOOKUP($C44,'Muskoka TT Jan 20'!$A$17:$I$132,9,FALSE))</f>
        <v>20</v>
      </c>
      <c r="H44" s="23">
        <f>IF(ISNA(VLOOKUP($C44,'Muskoka TT Jan 21'!$A$17:$I$132,9,FALSE))=TRUE,0,VLOOKUP($C44,'Muskoka TT Jan 21'!$A$17:$I$132,9,FALSE))</f>
        <v>12</v>
      </c>
      <c r="I44" s="23">
        <f>IF(ISNA(VLOOKUP($C44,'Canada Cup Calgary SS'!$A$17:$I$132,9,FALSE))=TRUE,0,VLOOKUP($C44,'Canada Cup Calgary SS'!$A$17:$I$132,9,FALSE))</f>
        <v>0</v>
      </c>
      <c r="J44" s="23">
        <f>IF(ISNA(VLOOKUP($C44,'Calgary NorAm Halfpipe Feb 11'!$A$17:$I$132,9,FALSE))=TRUE,0,VLOOKUP($C44,'Calgary NorAm Halfpipe Feb 11'!$A$17:$I$132,9,FALSE))</f>
        <v>0</v>
      </c>
      <c r="K44" s="23">
        <f>IF(ISNA(VLOOKUP($C44,'Calgary NorAm SS'!$A$17:$I$132,9,FALSE))=TRUE,0,VLOOKUP($C44,'Calgary NorAm SS'!$A$17:$I$132,9,FALSE))</f>
        <v>0</v>
      </c>
      <c r="L44" s="23">
        <f>IF(ISNA(VLOOKUP($C44,'Caledon Timber Tour'!$A$17:$I$132,9,FALSE))=TRUE,0,VLOOKUP($C44,'Caledon Timber Tour'!$A$17:$I$132,9,FALSE))</f>
        <v>24</v>
      </c>
      <c r="M44" s="23">
        <f>IF(ISNA(VLOOKUP($C44,'Horseshoe Provincials SS'!$A$17:$I$132,9,FALSE))=TRUE,0,VLOOKUP($C44,'Horseshoe Provincials SS'!$A$17:$I$132,9,FALSE))</f>
        <v>31</v>
      </c>
      <c r="N44" s="23">
        <f>IF(ISNA(VLOOKUP($C44,'Calgary Nor Am HP Feb 10'!$A$17:$I$132,9,FALSE))=TRUE,0,VLOOKUP($C44,'Calgary Nor Am HP Feb 10'!$A$17:$I$132,9,FALSE))</f>
        <v>0</v>
      </c>
      <c r="O44" s="23">
        <f>IF(ISNA(VLOOKUP($C44,'Aspen Nor-Am SS'!$A$17:$I$132,9,FALSE))=TRUE,0,VLOOKUP($C44,'Aspen Nor-Am SS'!$A$17:$I$132,9,FALSE))</f>
        <v>0</v>
      </c>
      <c r="P44" s="23">
        <f>IF(ISNA(VLOOKUP($C44,'Aspen Nor-Am BA'!$A$17:$I$132,9,FALSE))=TRUE,0,VLOOKUP($C44,'Aspen Nor-Am BA'!$A$17:$I$132,9,FALSE))</f>
        <v>0</v>
      </c>
      <c r="Q44" s="23">
        <f>IF(ISNA(VLOOKUP($C44,'Jr. Nats SS'!$A$17:$I$132,9,FALSE))=TRUE,0,VLOOKUP($C44,'Jr. Nats SS'!$A$17:$I$132,9,FALSE))</f>
        <v>47</v>
      </c>
      <c r="R44" s="23">
        <f>IF(ISNA(VLOOKUP($C44,'Jr. Nats BA'!$A$17:$I$132,9,FALSE))=TRUE,0,VLOOKUP($C44,'Jr. Nats BA'!$A$17:$I$132,9,FALSE))</f>
        <v>54</v>
      </c>
      <c r="S44" s="23">
        <f>IF(ISNA(VLOOKUP($C44,'Jr. Nats HP'!$A$17:$I$132,9,FALSE))=TRUE,0,VLOOKUP($C44,'Jr. Nats HP'!$A$17:$I$132,9,FALSE))</f>
        <v>29</v>
      </c>
      <c r="T44" s="23">
        <f>IF(ISNA(VLOOKUP($C44,'Mammoth NorAM SS'!$A$17:$I$132,9,FALSE))=TRUE,0,VLOOKUP($C44,'Mammoth NorAM SS'!$A$17:$I$132,9,FALSE))</f>
        <v>0</v>
      </c>
      <c r="U44" s="23">
        <f>IF(ISNA(VLOOKUP($C44,'Stoneham Canada Cup SS'!$A$17:$I$132,9,FALSE))=TRUE,0,VLOOKUP($C44,'Stoneham Canada Cup SS'!$A$17:$I$132,9,FALSE))</f>
        <v>0</v>
      </c>
      <c r="V44" s="23">
        <f>IF(ISNA(VLOOKUP($C44,'Stoneham Canada Cup HP'!$A$17:$I$132,9,FALSE))=TRUE,0,VLOOKUP($C44,'Stoneham Canada Cup HP'!$A$17:$I$132,9,FALSE))</f>
        <v>0</v>
      </c>
      <c r="W44" s="23">
        <f>IF(ISNA(VLOOKUP($C44,'Le Relais Nor Am'!$A$17:$I$132,9,FALSE))=TRUE,0,VLOOKUP($C44,'Le Relais Nor Am'!$A$17:$I$132,9,FALSE))</f>
        <v>0</v>
      </c>
      <c r="X44" s="23">
        <f>IF(ISNA(VLOOKUP($C44,'Step Up Tour Le Relais PRO'!$A$17:$I$132,9,FALSE))=TRUE,0,VLOOKUP($C44,'Step Up Tour Le Relais PRO'!$A$17:$I$132,9,FALSE))</f>
        <v>0</v>
      </c>
    </row>
    <row r="45" spans="1:24" ht="15" customHeight="1">
      <c r="A45" s="100" t="s">
        <v>101</v>
      </c>
      <c r="B45" s="100" t="s">
        <v>68</v>
      </c>
      <c r="C45" s="96" t="s">
        <v>107</v>
      </c>
      <c r="D45" s="103">
        <f>IF(ISNA(VLOOKUP($C45,'RPA Calculations'!$C$6:$K$118,3,FALSE))=TRUE,"0",VLOOKUP($C45,'RPA Calculations'!$C$6:$K$118,3,FALSE))</f>
        <v>39</v>
      </c>
      <c r="E45" s="22" t="str">
        <f>IF(ISNA(VLOOKUP($C45,'COT SS MT.SIAMA'!$A$17:$I$137,9,FALSE))=TRUE,"0",VLOOKUP($C45,'COT SS MT.SIAMA'!$A$17:$I$137,9,FALSE))</f>
        <v>0</v>
      </c>
      <c r="F45" s="22" t="str">
        <f>IF(ISNA(VLOOKUP($C45,'COT B.A MT SIAMA'!$A$17:$I$129,9,FALSE))=TRUE,"0",VLOOKUP($C45,'COT B.A MT SIAMA'!$A$17:$I$129,9,FALSE))</f>
        <v>0</v>
      </c>
      <c r="G45" s="23">
        <f>IF(ISNA(VLOOKUP($C45,'Muskoka TT Jan 20'!$A$17:$I$132,9,FALSE))=TRUE,0,VLOOKUP($C45,'Muskoka TT Jan 20'!$A$17:$I$132,9,FALSE))</f>
        <v>25</v>
      </c>
      <c r="H45" s="23">
        <f>IF(ISNA(VLOOKUP($C45,'Muskoka TT Jan 21'!$A$17:$I$132,9,FALSE))=TRUE,0,VLOOKUP($C45,'Muskoka TT Jan 21'!$A$17:$I$132,9,FALSE))</f>
        <v>39</v>
      </c>
      <c r="I45" s="23">
        <f>IF(ISNA(VLOOKUP($C45,'Canada Cup Calgary SS'!$A$17:$I$132,9,FALSE))=TRUE,0,VLOOKUP($C45,'Canada Cup Calgary SS'!$A$17:$I$132,9,FALSE))</f>
        <v>0</v>
      </c>
      <c r="J45" s="23">
        <f>IF(ISNA(VLOOKUP($C45,'Calgary NorAm Halfpipe Feb 11'!$A$17:$I$132,9,FALSE))=TRUE,0,VLOOKUP($C45,'Calgary NorAm Halfpipe Feb 11'!$A$17:$I$132,9,FALSE))</f>
        <v>0</v>
      </c>
      <c r="K45" s="23">
        <f>IF(ISNA(VLOOKUP($C45,'Calgary NorAm SS'!$A$17:$I$132,9,FALSE))=TRUE,0,VLOOKUP($C45,'Calgary NorAm SS'!$A$17:$I$132,9,FALSE))</f>
        <v>0</v>
      </c>
      <c r="L45" s="23">
        <f>IF(ISNA(VLOOKUP($C45,'Caledon Timber Tour'!$A$17:$I$132,9,FALSE))=TRUE,0,VLOOKUP($C45,'Caledon Timber Tour'!$A$17:$I$132,9,FALSE))</f>
        <v>27</v>
      </c>
      <c r="M45" s="23">
        <f>IF(ISNA(VLOOKUP($C45,'Horseshoe Provincials SS'!$A$17:$I$132,9,FALSE))=TRUE,0,VLOOKUP($C45,'Horseshoe Provincials SS'!$A$17:$I$132,9,FALSE))</f>
        <v>17</v>
      </c>
      <c r="N45" s="23">
        <f>IF(ISNA(VLOOKUP($C45,'Calgary Nor Am HP Feb 10'!$A$17:$I$132,9,FALSE))=TRUE,0,VLOOKUP($C45,'Calgary Nor Am HP Feb 10'!$A$17:$I$132,9,FALSE))</f>
        <v>0</v>
      </c>
      <c r="O45" s="23">
        <f>IF(ISNA(VLOOKUP($C45,'Aspen Nor-Am SS'!$A$17:$I$132,9,FALSE))=TRUE,0,VLOOKUP($C45,'Aspen Nor-Am SS'!$A$17:$I$132,9,FALSE))</f>
        <v>0</v>
      </c>
      <c r="P45" s="23">
        <f>IF(ISNA(VLOOKUP($C45,'Aspen Nor-Am BA'!$A$17:$I$132,9,FALSE))=TRUE,0,VLOOKUP($C45,'Aspen Nor-Am BA'!$A$17:$I$132,9,FALSE))</f>
        <v>0</v>
      </c>
      <c r="Q45" s="23">
        <f>IF(ISNA(VLOOKUP($C45,'Jr. Nats SS'!$A$17:$I$132,9,FALSE))=TRUE,0,VLOOKUP($C45,'Jr. Nats SS'!$A$17:$I$132,9,FALSE))</f>
        <v>0</v>
      </c>
      <c r="R45" s="23">
        <f>IF(ISNA(VLOOKUP($C45,'Jr. Nats BA'!$A$17:$I$132,9,FALSE))=TRUE,0,VLOOKUP($C45,'Jr. Nats BA'!$A$17:$I$132,9,FALSE))</f>
        <v>0</v>
      </c>
      <c r="S45" s="23">
        <f>IF(ISNA(VLOOKUP($C45,'Jr. Nats HP'!$A$17:$I$132,9,FALSE))=TRUE,0,VLOOKUP($C45,'Jr. Nats HP'!$A$17:$I$132,9,FALSE))</f>
        <v>0</v>
      </c>
      <c r="T45" s="23">
        <f>IF(ISNA(VLOOKUP($C45,'Mammoth NorAM SS'!$A$17:$I$132,9,FALSE))=TRUE,0,VLOOKUP($C45,'Mammoth NorAM SS'!$A$17:$I$132,9,FALSE))</f>
        <v>0</v>
      </c>
      <c r="U45" s="23">
        <f>IF(ISNA(VLOOKUP($C45,'Stoneham Canada Cup SS'!$A$17:$I$132,9,FALSE))=TRUE,0,VLOOKUP($C45,'Stoneham Canada Cup SS'!$A$17:$I$132,9,FALSE))</f>
        <v>0</v>
      </c>
      <c r="V45" s="23">
        <f>IF(ISNA(VLOOKUP($C45,'Stoneham Canada Cup HP'!$A$17:$I$132,9,FALSE))=TRUE,0,VLOOKUP($C45,'Stoneham Canada Cup HP'!$A$17:$I$132,9,FALSE))</f>
        <v>0</v>
      </c>
      <c r="W45" s="23">
        <f>IF(ISNA(VLOOKUP($C45,'Le Relais Nor Am'!$A$17:$I$132,9,FALSE))=TRUE,0,VLOOKUP($C45,'Le Relais Nor Am'!$A$17:$I$132,9,FALSE))</f>
        <v>0</v>
      </c>
      <c r="X45" s="23">
        <f>IF(ISNA(VLOOKUP($C45,'Step Up Tour Le Relais PRO'!$A$17:$I$132,9,FALSE))=TRUE,0,VLOOKUP($C45,'Step Up Tour Le Relais PRO'!$A$17:$I$132,9,FALSE))</f>
        <v>0</v>
      </c>
    </row>
    <row r="46" spans="1:24" ht="15" customHeight="1">
      <c r="A46" s="100" t="s">
        <v>101</v>
      </c>
      <c r="B46" s="100" t="s">
        <v>68</v>
      </c>
      <c r="C46" s="96" t="s">
        <v>104</v>
      </c>
      <c r="D46" s="103">
        <f>IF(ISNA(VLOOKUP($C46,'RPA Calculations'!$C$6:$K$118,3,FALSE))=TRUE,"0",VLOOKUP($C46,'RPA Calculations'!$C$6:$K$118,3,FALSE))</f>
        <v>40</v>
      </c>
      <c r="E46" s="22" t="str">
        <f>IF(ISNA(VLOOKUP($C46,'COT SS MT.SIAMA'!$A$17:$I$137,9,FALSE))=TRUE,"0",VLOOKUP($C46,'COT SS MT.SIAMA'!$A$17:$I$137,9,FALSE))</f>
        <v>0</v>
      </c>
      <c r="F46" s="22" t="str">
        <f>IF(ISNA(VLOOKUP($C46,'COT B.A MT SIAMA'!$A$17:$I$129,9,FALSE))=TRUE,"0",VLOOKUP($C46,'COT B.A MT SIAMA'!$A$17:$I$129,9,FALSE))</f>
        <v>0</v>
      </c>
      <c r="G46" s="23">
        <f>IF(ISNA(VLOOKUP($C46,'Muskoka TT Jan 20'!$A$17:$I$132,9,FALSE))=TRUE,0,VLOOKUP($C46,'Muskoka TT Jan 20'!$A$17:$I$132,9,FALSE))</f>
        <v>22</v>
      </c>
      <c r="H46" s="23">
        <f>IF(ISNA(VLOOKUP($C46,'Muskoka TT Jan 21'!$A$17:$I$132,9,FALSE))=TRUE,0,VLOOKUP($C46,'Muskoka TT Jan 21'!$A$17:$I$132,9,FALSE))</f>
        <v>19</v>
      </c>
      <c r="I46" s="23">
        <f>IF(ISNA(VLOOKUP($C46,'Canada Cup Calgary SS'!$A$17:$I$132,9,FALSE))=TRUE,0,VLOOKUP($C46,'Canada Cup Calgary SS'!$A$17:$I$132,9,FALSE))</f>
        <v>0</v>
      </c>
      <c r="J46" s="23">
        <f>IF(ISNA(VLOOKUP($C46,'Calgary NorAm Halfpipe Feb 11'!$A$17:$I$132,9,FALSE))=TRUE,0,VLOOKUP($C46,'Calgary NorAm Halfpipe Feb 11'!$A$17:$I$132,9,FALSE))</f>
        <v>0</v>
      </c>
      <c r="K46" s="23">
        <f>IF(ISNA(VLOOKUP($C46,'Calgary NorAm SS'!$A$17:$I$132,9,FALSE))=TRUE,0,VLOOKUP($C46,'Calgary NorAm SS'!$A$17:$I$132,9,FALSE))</f>
        <v>0</v>
      </c>
      <c r="L46" s="23">
        <f>IF(ISNA(VLOOKUP($C46,'Caledon Timber Tour'!$A$17:$I$132,9,FALSE))=TRUE,0,VLOOKUP($C46,'Caledon Timber Tour'!$A$17:$I$132,9,FALSE))</f>
        <v>15</v>
      </c>
      <c r="M46" s="23">
        <f>IF(ISNA(VLOOKUP($C46,'Horseshoe Provincials SS'!$A$17:$I$132,9,FALSE))=TRUE,0,VLOOKUP($C46,'Horseshoe Provincials SS'!$A$17:$I$132,9,FALSE))</f>
        <v>42</v>
      </c>
      <c r="N46" s="23">
        <f>IF(ISNA(VLOOKUP($C46,'Calgary Nor Am HP Feb 10'!$A$17:$I$132,9,FALSE))=TRUE,0,VLOOKUP($C46,'Calgary Nor Am HP Feb 10'!$A$17:$I$132,9,FALSE))</f>
        <v>0</v>
      </c>
      <c r="O46" s="23">
        <f>IF(ISNA(VLOOKUP($C46,'Aspen Nor-Am SS'!$A$17:$I$132,9,FALSE))=TRUE,0,VLOOKUP($C46,'Aspen Nor-Am SS'!$A$17:$I$132,9,FALSE))</f>
        <v>0</v>
      </c>
      <c r="P46" s="23">
        <f>IF(ISNA(VLOOKUP($C46,'Aspen Nor-Am BA'!$A$17:$I$132,9,FALSE))=TRUE,0,VLOOKUP($C46,'Aspen Nor-Am BA'!$A$17:$I$132,9,FALSE))</f>
        <v>0</v>
      </c>
      <c r="Q46" s="23">
        <f>IF(ISNA(VLOOKUP($C46,'Jr. Nats SS'!$A$17:$I$132,9,FALSE))=TRUE,0,VLOOKUP($C46,'Jr. Nats SS'!$A$17:$I$132,9,FALSE))</f>
        <v>0</v>
      </c>
      <c r="R46" s="23">
        <f>IF(ISNA(VLOOKUP($C46,'Jr. Nats BA'!$A$17:$I$132,9,FALSE))=TRUE,0,VLOOKUP($C46,'Jr. Nats BA'!$A$17:$I$132,9,FALSE))</f>
        <v>0</v>
      </c>
      <c r="S46" s="23">
        <f>IF(ISNA(VLOOKUP($C46,'Jr. Nats HP'!$A$17:$I$132,9,FALSE))=TRUE,0,VLOOKUP($C46,'Jr. Nats HP'!$A$17:$I$132,9,FALSE))</f>
        <v>0</v>
      </c>
      <c r="T46" s="23">
        <f>IF(ISNA(VLOOKUP($C46,'Mammoth NorAM SS'!$A$17:$I$132,9,FALSE))=TRUE,0,VLOOKUP($C46,'Mammoth NorAM SS'!$A$17:$I$132,9,FALSE))</f>
        <v>0</v>
      </c>
      <c r="U46" s="23">
        <f>IF(ISNA(VLOOKUP($C46,'Stoneham Canada Cup SS'!$A$17:$I$132,9,FALSE))=TRUE,0,VLOOKUP($C46,'Stoneham Canada Cup SS'!$A$17:$I$132,9,FALSE))</f>
        <v>0</v>
      </c>
      <c r="V46" s="23">
        <f>IF(ISNA(VLOOKUP($C46,'Stoneham Canada Cup HP'!$A$17:$I$132,9,FALSE))=TRUE,0,VLOOKUP($C46,'Stoneham Canada Cup HP'!$A$17:$I$132,9,FALSE))</f>
        <v>0</v>
      </c>
      <c r="W46" s="23">
        <f>IF(ISNA(VLOOKUP($C46,'Le Relais Nor Am'!$A$17:$I$132,9,FALSE))=TRUE,0,VLOOKUP($C46,'Le Relais Nor Am'!$A$17:$I$132,9,FALSE))</f>
        <v>0</v>
      </c>
      <c r="X46" s="23">
        <f>IF(ISNA(VLOOKUP($C46,'Step Up Tour Le Relais PRO'!$A$17:$I$132,9,FALSE))=TRUE,0,VLOOKUP($C46,'Step Up Tour Le Relais PRO'!$A$17:$I$132,9,FALSE))</f>
        <v>0</v>
      </c>
    </row>
    <row r="47" spans="1:24" ht="15" customHeight="1">
      <c r="A47" s="100" t="s">
        <v>101</v>
      </c>
      <c r="B47" s="100" t="s">
        <v>68</v>
      </c>
      <c r="C47" s="96" t="s">
        <v>110</v>
      </c>
      <c r="D47" s="103">
        <f>IF(ISNA(VLOOKUP($C47,'RPA Calculations'!$C$6:$K$118,3,FALSE))=TRUE,"0",VLOOKUP($C47,'RPA Calculations'!$C$6:$K$118,3,FALSE))</f>
        <v>41</v>
      </c>
      <c r="E47" s="22" t="str">
        <f>IF(ISNA(VLOOKUP($C47,'COT SS MT.SIAMA'!$A$17:$I$137,9,FALSE))=TRUE,"0",VLOOKUP($C47,'COT SS MT.SIAMA'!$A$17:$I$137,9,FALSE))</f>
        <v>0</v>
      </c>
      <c r="F47" s="22" t="str">
        <f>IF(ISNA(VLOOKUP($C47,'COT B.A MT SIAMA'!$A$17:$I$129,9,FALSE))=TRUE,"0",VLOOKUP($C47,'COT B.A MT SIAMA'!$A$17:$I$129,9,FALSE))</f>
        <v>0</v>
      </c>
      <c r="G47" s="23">
        <f>IF(ISNA(VLOOKUP($C47,'Muskoka TT Jan 20'!$A$17:$I$132,9,FALSE))=TRUE,0,VLOOKUP($C47,'Muskoka TT Jan 20'!$A$17:$I$132,9,FALSE))</f>
        <v>27</v>
      </c>
      <c r="H47" s="23">
        <f>IF(ISNA(VLOOKUP($C47,'Muskoka TT Jan 21'!$A$17:$I$132,9,FALSE))=TRUE,0,VLOOKUP($C47,'Muskoka TT Jan 21'!$A$17:$I$132,9,FALSE))</f>
        <v>20</v>
      </c>
      <c r="I47" s="23">
        <f>IF(ISNA(VLOOKUP($C47,'Canada Cup Calgary SS'!$A$17:$I$132,9,FALSE))=TRUE,0,VLOOKUP($C47,'Canada Cup Calgary SS'!$A$17:$I$132,9,FALSE))</f>
        <v>0</v>
      </c>
      <c r="J47" s="23">
        <f>IF(ISNA(VLOOKUP($C47,'Calgary NorAm Halfpipe Feb 11'!$A$17:$I$132,9,FALSE))=TRUE,0,VLOOKUP($C47,'Calgary NorAm Halfpipe Feb 11'!$A$17:$I$132,9,FALSE))</f>
        <v>0</v>
      </c>
      <c r="K47" s="23">
        <f>IF(ISNA(VLOOKUP($C47,'Calgary NorAm SS'!$A$17:$I$132,9,FALSE))=TRUE,0,VLOOKUP($C47,'Calgary NorAm SS'!$A$17:$I$132,9,FALSE))</f>
        <v>0</v>
      </c>
      <c r="L47" s="23">
        <f>IF(ISNA(VLOOKUP($C47,'Caledon Timber Tour'!$A$17:$I$132,9,FALSE))=TRUE,0,VLOOKUP($C47,'Caledon Timber Tour'!$A$17:$I$132,9,FALSE))</f>
        <v>0</v>
      </c>
      <c r="M47" s="23">
        <f>IF(ISNA(VLOOKUP($C47,'Horseshoe Provincials SS'!$A$17:$I$132,9,FALSE))=TRUE,0,VLOOKUP($C47,'Horseshoe Provincials SS'!$A$17:$I$132,9,FALSE))</f>
        <v>16</v>
      </c>
      <c r="N47" s="23">
        <f>IF(ISNA(VLOOKUP($C47,'Calgary Nor Am HP Feb 10'!$A$17:$I$132,9,FALSE))=TRUE,0,VLOOKUP($C47,'Calgary Nor Am HP Feb 10'!$A$17:$I$132,9,FALSE))</f>
        <v>0</v>
      </c>
      <c r="O47" s="23">
        <f>IF(ISNA(VLOOKUP($C47,'Aspen Nor-Am SS'!$A$17:$I$132,9,FALSE))=TRUE,0,VLOOKUP($C47,'Aspen Nor-Am SS'!$A$17:$I$132,9,FALSE))</f>
        <v>0</v>
      </c>
      <c r="P47" s="23">
        <f>IF(ISNA(VLOOKUP($C47,'Aspen Nor-Am BA'!$A$17:$I$132,9,FALSE))=TRUE,0,VLOOKUP($C47,'Aspen Nor-Am BA'!$A$17:$I$132,9,FALSE))</f>
        <v>0</v>
      </c>
      <c r="Q47" s="23">
        <f>IF(ISNA(VLOOKUP($C47,'Jr. Nats SS'!$A$17:$I$132,9,FALSE))=TRUE,0,VLOOKUP($C47,'Jr. Nats SS'!$A$17:$I$132,9,FALSE))</f>
        <v>0</v>
      </c>
      <c r="R47" s="23">
        <f>IF(ISNA(VLOOKUP($C47,'Jr. Nats BA'!$A$17:$I$132,9,FALSE))=TRUE,0,VLOOKUP($C47,'Jr. Nats BA'!$A$17:$I$132,9,FALSE))</f>
        <v>0</v>
      </c>
      <c r="S47" s="23">
        <f>IF(ISNA(VLOOKUP($C47,'Jr. Nats HP'!$A$17:$I$132,9,FALSE))=TRUE,0,VLOOKUP($C47,'Jr. Nats HP'!$A$17:$I$132,9,FALSE))</f>
        <v>0</v>
      </c>
      <c r="T47" s="23">
        <f>IF(ISNA(VLOOKUP($C47,'Mammoth NorAM SS'!$A$17:$I$132,9,FALSE))=TRUE,0,VLOOKUP($C47,'Mammoth NorAM SS'!$A$17:$I$132,9,FALSE))</f>
        <v>0</v>
      </c>
      <c r="U47" s="23">
        <f>IF(ISNA(VLOOKUP($C47,'Stoneham Canada Cup SS'!$A$17:$I$132,9,FALSE))=TRUE,0,VLOOKUP($C47,'Stoneham Canada Cup SS'!$A$17:$I$132,9,FALSE))</f>
        <v>0</v>
      </c>
      <c r="V47" s="23">
        <f>IF(ISNA(VLOOKUP($C47,'Stoneham Canada Cup HP'!$A$17:$I$132,9,FALSE))=TRUE,0,VLOOKUP($C47,'Stoneham Canada Cup HP'!$A$17:$I$132,9,FALSE))</f>
        <v>0</v>
      </c>
      <c r="W47" s="23">
        <f>IF(ISNA(VLOOKUP($C47,'Le Relais Nor Am'!$A$17:$I$132,9,FALSE))=TRUE,0,VLOOKUP($C47,'Le Relais Nor Am'!$A$17:$I$132,9,FALSE))</f>
        <v>0</v>
      </c>
      <c r="X47" s="23">
        <f>IF(ISNA(VLOOKUP($C47,'Step Up Tour Le Relais PRO'!$A$17:$I$132,9,FALSE))=TRUE,0,VLOOKUP($C47,'Step Up Tour Le Relais PRO'!$A$17:$I$132,9,FALSE))</f>
        <v>0</v>
      </c>
    </row>
    <row r="48" spans="1:24" ht="15" customHeight="1">
      <c r="A48" s="100" t="s">
        <v>101</v>
      </c>
      <c r="B48" s="100" t="s">
        <v>68</v>
      </c>
      <c r="C48" s="96" t="s">
        <v>113</v>
      </c>
      <c r="D48" s="103">
        <f>IF(ISNA(VLOOKUP($C48,'RPA Calculations'!$C$6:$K$118,3,FALSE))=TRUE,"0",VLOOKUP($C48,'RPA Calculations'!$C$6:$K$118,3,FALSE))</f>
        <v>42</v>
      </c>
      <c r="E48" s="22" t="str">
        <f>IF(ISNA(VLOOKUP($C48,'COT SS MT.SIAMA'!$A$17:$I$137,9,FALSE))=TRUE,"0",VLOOKUP($C48,'COT SS MT.SIAMA'!$A$17:$I$137,9,FALSE))</f>
        <v>0</v>
      </c>
      <c r="F48" s="22" t="str">
        <f>IF(ISNA(VLOOKUP($C48,'COT B.A MT SIAMA'!$A$17:$I$129,9,FALSE))=TRUE,"0",VLOOKUP($C48,'COT B.A MT SIAMA'!$A$17:$I$129,9,FALSE))</f>
        <v>0</v>
      </c>
      <c r="G48" s="23">
        <f>IF(ISNA(VLOOKUP($C48,'Muskoka TT Jan 20'!$A$17:$I$132,9,FALSE))=TRUE,0,VLOOKUP($C48,'Muskoka TT Jan 20'!$A$17:$I$132,9,FALSE))</f>
        <v>29</v>
      </c>
      <c r="H48" s="23">
        <f>IF(ISNA(VLOOKUP($C48,'Muskoka TT Jan 21'!$A$17:$I$132,9,FALSE))=TRUE,0,VLOOKUP($C48,'Muskoka TT Jan 21'!$A$17:$I$132,9,FALSE))</f>
        <v>40</v>
      </c>
      <c r="I48" s="23">
        <f>IF(ISNA(VLOOKUP($C48,'Canada Cup Calgary SS'!$A$17:$I$132,9,FALSE))=TRUE,0,VLOOKUP($C48,'Canada Cup Calgary SS'!$A$17:$I$132,9,FALSE))</f>
        <v>0</v>
      </c>
      <c r="J48" s="23">
        <f>IF(ISNA(VLOOKUP($C48,'Calgary NorAm Halfpipe Feb 11'!$A$17:$I$132,9,FALSE))=TRUE,0,VLOOKUP($C48,'Calgary NorAm Halfpipe Feb 11'!$A$17:$I$132,9,FALSE))</f>
        <v>0</v>
      </c>
      <c r="K48" s="23">
        <f>IF(ISNA(VLOOKUP($C48,'Calgary NorAm SS'!$A$17:$I$132,9,FALSE))=TRUE,0,VLOOKUP($C48,'Calgary NorAm SS'!$A$17:$I$132,9,FALSE))</f>
        <v>0</v>
      </c>
      <c r="L48" s="23">
        <f>IF(ISNA(VLOOKUP($C48,'Caledon Timber Tour'!$A$17:$I$132,9,FALSE))=TRUE,0,VLOOKUP($C48,'Caledon Timber Tour'!$A$17:$I$132,9,FALSE))</f>
        <v>12</v>
      </c>
      <c r="M48" s="23">
        <f>IF(ISNA(VLOOKUP($C48,'Horseshoe Provincials SS'!$A$17:$I$132,9,FALSE))=TRUE,0,VLOOKUP($C48,'Horseshoe Provincials SS'!$A$17:$I$132,9,FALSE))</f>
        <v>29</v>
      </c>
      <c r="N48" s="23">
        <f>IF(ISNA(VLOOKUP($C48,'Calgary Nor Am HP Feb 10'!$A$17:$I$132,9,FALSE))=TRUE,0,VLOOKUP($C48,'Calgary Nor Am HP Feb 10'!$A$17:$I$132,9,FALSE))</f>
        <v>0</v>
      </c>
      <c r="O48" s="23">
        <f>IF(ISNA(VLOOKUP($C48,'Aspen Nor-Am SS'!$A$17:$I$132,9,FALSE))=TRUE,0,VLOOKUP($C48,'Aspen Nor-Am SS'!$A$17:$I$132,9,FALSE))</f>
        <v>0</v>
      </c>
      <c r="P48" s="23">
        <f>IF(ISNA(VLOOKUP($C48,'Aspen Nor-Am BA'!$A$17:$I$132,9,FALSE))=TRUE,0,VLOOKUP($C48,'Aspen Nor-Am BA'!$A$17:$I$132,9,FALSE))</f>
        <v>0</v>
      </c>
      <c r="Q48" s="23">
        <f>IF(ISNA(VLOOKUP($C48,'Jr. Nats SS'!$A$17:$I$132,9,FALSE))=TRUE,0,VLOOKUP($C48,'Jr. Nats SS'!$A$17:$I$132,9,FALSE))</f>
        <v>0</v>
      </c>
      <c r="R48" s="23">
        <f>IF(ISNA(VLOOKUP($C48,'Jr. Nats BA'!$A$17:$I$132,9,FALSE))=TRUE,0,VLOOKUP($C48,'Jr. Nats BA'!$A$17:$I$132,9,FALSE))</f>
        <v>0</v>
      </c>
      <c r="S48" s="23">
        <f>IF(ISNA(VLOOKUP($C48,'Jr. Nats HP'!$A$17:$I$132,9,FALSE))=TRUE,0,VLOOKUP($C48,'Jr. Nats HP'!$A$17:$I$132,9,FALSE))</f>
        <v>0</v>
      </c>
      <c r="T48" s="23">
        <f>IF(ISNA(VLOOKUP($C48,'Mammoth NorAM SS'!$A$17:$I$132,9,FALSE))=TRUE,0,VLOOKUP($C48,'Mammoth NorAM SS'!$A$17:$I$132,9,FALSE))</f>
        <v>0</v>
      </c>
      <c r="U48" s="23">
        <f>IF(ISNA(VLOOKUP($C48,'Stoneham Canada Cup SS'!$A$17:$I$132,9,FALSE))=TRUE,0,VLOOKUP($C48,'Stoneham Canada Cup SS'!$A$17:$I$132,9,FALSE))</f>
        <v>0</v>
      </c>
      <c r="V48" s="23">
        <f>IF(ISNA(VLOOKUP($C48,'Stoneham Canada Cup HP'!$A$17:$I$132,9,FALSE))=TRUE,0,VLOOKUP($C48,'Stoneham Canada Cup HP'!$A$17:$I$132,9,FALSE))</f>
        <v>0</v>
      </c>
      <c r="W48" s="23">
        <f>IF(ISNA(VLOOKUP($C48,'Le Relais Nor Am'!$A$17:$I$132,9,FALSE))=TRUE,0,VLOOKUP($C48,'Le Relais Nor Am'!$A$17:$I$132,9,FALSE))</f>
        <v>0</v>
      </c>
      <c r="X48" s="23">
        <f>IF(ISNA(VLOOKUP($C48,'Step Up Tour Le Relais PRO'!$A$17:$I$132,9,FALSE))=TRUE,0,VLOOKUP($C48,'Step Up Tour Le Relais PRO'!$A$17:$I$132,9,FALSE))</f>
        <v>0</v>
      </c>
    </row>
    <row r="49" spans="1:24" ht="15" customHeight="1">
      <c r="A49" s="100" t="s">
        <v>121</v>
      </c>
      <c r="B49" s="100" t="s">
        <v>138</v>
      </c>
      <c r="C49" s="96" t="s">
        <v>148</v>
      </c>
      <c r="D49" s="103">
        <f>IF(ISNA(VLOOKUP($C49,'RPA Calculations'!$C$6:$K$118,3,FALSE))=TRUE,"0",VLOOKUP($C49,'RPA Calculations'!$C$6:$K$118,3,FALSE))</f>
        <v>43</v>
      </c>
      <c r="E49" s="22" t="str">
        <f>IF(ISNA(VLOOKUP($C49,'COT SS MT.SIAMA'!$A$17:$I$137,9,FALSE))=TRUE,"0",VLOOKUP($C49,'COT SS MT.SIAMA'!$A$17:$I$137,9,FALSE))</f>
        <v>0</v>
      </c>
      <c r="F49" s="22" t="str">
        <f>IF(ISNA(VLOOKUP($C49,'COT B.A MT SIAMA'!$A$17:$I$129,9,FALSE))=TRUE,"0",VLOOKUP($C49,'COT B.A MT SIAMA'!$A$17:$I$129,9,FALSE))</f>
        <v>0</v>
      </c>
      <c r="G49" s="23">
        <f>IF(ISNA(VLOOKUP($C49,'Muskoka TT Jan 20'!$A$17:$I$132,9,FALSE))=TRUE,0,VLOOKUP($C49,'Muskoka TT Jan 20'!$A$17:$I$132,9,FALSE))</f>
        <v>0</v>
      </c>
      <c r="H49" s="23">
        <f>IF(ISNA(VLOOKUP($C49,'Muskoka TT Jan 21'!$A$17:$I$132,9,FALSE))=TRUE,0,VLOOKUP($C49,'Muskoka TT Jan 21'!$A$17:$I$132,9,FALSE))</f>
        <v>0</v>
      </c>
      <c r="I49" s="23">
        <f>IF(ISNA(VLOOKUP($C49,'Canada Cup Calgary SS'!$A$17:$I$132,9,FALSE))=TRUE,0,VLOOKUP($C49,'Canada Cup Calgary SS'!$A$17:$I$132,9,FALSE))</f>
        <v>0</v>
      </c>
      <c r="J49" s="23">
        <f>IF(ISNA(VLOOKUP($C49,'Calgary NorAm Halfpipe Feb 11'!$A$17:$I$132,9,FALSE))=TRUE,0,VLOOKUP($C49,'Calgary NorAm Halfpipe Feb 11'!$A$17:$I$132,9,FALSE))</f>
        <v>0</v>
      </c>
      <c r="K49" s="23">
        <f>IF(ISNA(VLOOKUP($C49,'Calgary NorAm SS'!$A$17:$I$132,9,FALSE))=TRUE,0,VLOOKUP($C49,'Calgary NorAm SS'!$A$17:$I$132,9,FALSE))</f>
        <v>0</v>
      </c>
      <c r="L49" s="23">
        <f>IF(ISNA(VLOOKUP($C49,'Caledon Timber Tour'!$A$17:$I$132,9,FALSE))=TRUE,0,VLOOKUP($C49,'Caledon Timber Tour'!$A$17:$I$132,9,FALSE))</f>
        <v>7</v>
      </c>
      <c r="M49" s="23">
        <f>IF(ISNA(VLOOKUP($C49,'Horseshoe Provincials SS'!$A$17:$I$132,9,FALSE))=TRUE,0,VLOOKUP($C49,'Horseshoe Provincials SS'!$A$17:$I$132,9,FALSE))</f>
        <v>11</v>
      </c>
      <c r="N49" s="23">
        <f>IF(ISNA(VLOOKUP($C49,'Calgary Nor Am HP Feb 10'!$A$17:$I$132,9,FALSE))=TRUE,0,VLOOKUP($C49,'Calgary Nor Am HP Feb 10'!$A$17:$I$132,9,FALSE))</f>
        <v>0</v>
      </c>
      <c r="O49" s="23">
        <f>IF(ISNA(VLOOKUP($C49,'Aspen Nor-Am SS'!$A$17:$I$132,9,FALSE))=TRUE,0,VLOOKUP($C49,'Aspen Nor-Am SS'!$A$17:$I$132,9,FALSE))</f>
        <v>0</v>
      </c>
      <c r="P49" s="23">
        <f>IF(ISNA(VLOOKUP($C49,'Aspen Nor-Am BA'!$A$17:$I$132,9,FALSE))=TRUE,0,VLOOKUP($C49,'Aspen Nor-Am BA'!$A$17:$I$132,9,FALSE))</f>
        <v>0</v>
      </c>
      <c r="Q49" s="23">
        <f>IF(ISNA(VLOOKUP($C49,'Jr. Nats SS'!$A$17:$I$132,9,FALSE))=TRUE,0,VLOOKUP($C49,'Jr. Nats SS'!$A$17:$I$132,9,FALSE))</f>
        <v>0</v>
      </c>
      <c r="R49" s="23">
        <f>IF(ISNA(VLOOKUP($C49,'Jr. Nats BA'!$A$17:$I$132,9,FALSE))=TRUE,0,VLOOKUP($C49,'Jr. Nats BA'!$A$17:$I$132,9,FALSE))</f>
        <v>0</v>
      </c>
      <c r="S49" s="23">
        <f>IF(ISNA(VLOOKUP($C49,'Jr. Nats HP'!$A$17:$I$132,9,FALSE))=TRUE,0,VLOOKUP($C49,'Jr. Nats HP'!$A$17:$I$132,9,FALSE))</f>
        <v>0</v>
      </c>
      <c r="T49" s="23">
        <f>IF(ISNA(VLOOKUP($C49,'Mammoth NorAM SS'!$A$17:$I$132,9,FALSE))=TRUE,0,VLOOKUP($C49,'Mammoth NorAM SS'!$A$17:$I$132,9,FALSE))</f>
        <v>0</v>
      </c>
      <c r="U49" s="23">
        <f>IF(ISNA(VLOOKUP($C49,'Stoneham Canada Cup SS'!$A$17:$I$132,9,FALSE))=TRUE,0,VLOOKUP($C49,'Stoneham Canada Cup SS'!$A$17:$I$132,9,FALSE))</f>
        <v>0</v>
      </c>
      <c r="V49" s="23">
        <f>IF(ISNA(VLOOKUP($C49,'Stoneham Canada Cup HP'!$A$17:$I$132,9,FALSE))=TRUE,0,VLOOKUP($C49,'Stoneham Canada Cup HP'!$A$17:$I$132,9,FALSE))</f>
        <v>0</v>
      </c>
      <c r="W49" s="23">
        <f>IF(ISNA(VLOOKUP($C49,'Le Relais Nor Am'!$A$17:$I$132,9,FALSE))=TRUE,0,VLOOKUP($C49,'Le Relais Nor Am'!$A$17:$I$132,9,FALSE))</f>
        <v>0</v>
      </c>
      <c r="X49" s="23">
        <f>IF(ISNA(VLOOKUP($C49,'Step Up Tour Le Relais PRO'!$A$17:$I$132,9,FALSE))=TRUE,0,VLOOKUP($C49,'Step Up Tour Le Relais PRO'!$A$17:$I$132,9,FALSE))</f>
        <v>0</v>
      </c>
    </row>
    <row r="50" spans="1:24" ht="15" customHeight="1">
      <c r="A50" s="100" t="s">
        <v>112</v>
      </c>
      <c r="B50" s="100" t="s">
        <v>71</v>
      </c>
      <c r="C50" s="96" t="s">
        <v>118</v>
      </c>
      <c r="D50" s="103">
        <f>IF(ISNA(VLOOKUP($C50,'RPA Calculations'!$C$6:$K$118,3,FALSE))=TRUE,"0",VLOOKUP($C50,'RPA Calculations'!$C$6:$K$118,3,FALSE))</f>
        <v>44</v>
      </c>
      <c r="E50" s="22" t="str">
        <f>IF(ISNA(VLOOKUP($C50,'COT SS MT.SIAMA'!$A$17:$I$137,9,FALSE))=TRUE,"0",VLOOKUP($C50,'COT SS MT.SIAMA'!$A$17:$I$137,9,FALSE))</f>
        <v>0</v>
      </c>
      <c r="F50" s="22" t="str">
        <f>IF(ISNA(VLOOKUP($C50,'COT B.A MT SIAMA'!$A$17:$I$129,9,FALSE))=TRUE,"0",VLOOKUP($C50,'COT B.A MT SIAMA'!$A$17:$I$129,9,FALSE))</f>
        <v>0</v>
      </c>
      <c r="G50" s="23">
        <f>IF(ISNA(VLOOKUP($C50,'Muskoka TT Jan 20'!$A$17:$I$132,9,FALSE))=TRUE,0,VLOOKUP($C50,'Muskoka TT Jan 20'!$A$17:$I$132,9,FALSE))</f>
        <v>34</v>
      </c>
      <c r="H50" s="23">
        <f>IF(ISNA(VLOOKUP($C50,'Muskoka TT Jan 21'!$A$17:$I$132,9,FALSE))=TRUE,0,VLOOKUP($C50,'Muskoka TT Jan 21'!$A$17:$I$132,9,FALSE))</f>
        <v>23</v>
      </c>
      <c r="I50" s="23">
        <f>IF(ISNA(VLOOKUP($C50,'Canada Cup Calgary SS'!$A$17:$I$132,9,FALSE))=TRUE,0,VLOOKUP($C50,'Canada Cup Calgary SS'!$A$17:$I$132,9,FALSE))</f>
        <v>0</v>
      </c>
      <c r="J50" s="23">
        <f>IF(ISNA(VLOOKUP($C50,'Calgary NorAm Halfpipe Feb 11'!$A$17:$I$132,9,FALSE))=TRUE,0,VLOOKUP($C50,'Calgary NorAm Halfpipe Feb 11'!$A$17:$I$132,9,FALSE))</f>
        <v>0</v>
      </c>
      <c r="K50" s="23">
        <f>IF(ISNA(VLOOKUP($C50,'Calgary NorAm SS'!$A$17:$I$132,9,FALSE))=TRUE,0,VLOOKUP($C50,'Calgary NorAm SS'!$A$17:$I$132,9,FALSE))</f>
        <v>0</v>
      </c>
      <c r="L50" s="23">
        <f>IF(ISNA(VLOOKUP($C50,'Caledon Timber Tour'!$A$17:$I$132,9,FALSE))=TRUE,0,VLOOKUP($C50,'Caledon Timber Tour'!$A$17:$I$132,9,FALSE))</f>
        <v>16</v>
      </c>
      <c r="M50" s="23">
        <f>IF(ISNA(VLOOKUP($C50,'Horseshoe Provincials SS'!$A$17:$I$132,9,FALSE))=TRUE,0,VLOOKUP($C50,'Horseshoe Provincials SS'!$A$17:$I$132,9,FALSE))</f>
        <v>39</v>
      </c>
      <c r="N50" s="23">
        <f>IF(ISNA(VLOOKUP($C50,'Calgary Nor Am HP Feb 10'!$A$17:$I$132,9,FALSE))=TRUE,0,VLOOKUP($C50,'Calgary Nor Am HP Feb 10'!$A$17:$I$132,9,FALSE))</f>
        <v>0</v>
      </c>
      <c r="O50" s="23">
        <f>IF(ISNA(VLOOKUP($C50,'Aspen Nor-Am SS'!$A$17:$I$132,9,FALSE))=TRUE,0,VLOOKUP($C50,'Aspen Nor-Am SS'!$A$17:$I$132,9,FALSE))</f>
        <v>0</v>
      </c>
      <c r="P50" s="23">
        <f>IF(ISNA(VLOOKUP($C50,'Aspen Nor-Am BA'!$A$17:$I$132,9,FALSE))=TRUE,0,VLOOKUP($C50,'Aspen Nor-Am BA'!$A$17:$I$132,9,FALSE))</f>
        <v>0</v>
      </c>
      <c r="Q50" s="23">
        <f>IF(ISNA(VLOOKUP($C50,'Jr. Nats SS'!$A$17:$I$132,9,FALSE))=TRUE,0,VLOOKUP($C50,'Jr. Nats SS'!$A$17:$I$132,9,FALSE))</f>
        <v>46</v>
      </c>
      <c r="R50" s="23">
        <f>IF(ISNA(VLOOKUP($C50,'Jr. Nats BA'!$A$17:$I$132,9,FALSE))=TRUE,0,VLOOKUP($C50,'Jr. Nats BA'!$A$17:$I$132,9,FALSE))</f>
        <v>0</v>
      </c>
      <c r="S50" s="23">
        <f>IF(ISNA(VLOOKUP($C50,'Jr. Nats HP'!$A$17:$I$132,9,FALSE))=TRUE,0,VLOOKUP($C50,'Jr. Nats HP'!$A$17:$I$132,9,FALSE))</f>
        <v>0</v>
      </c>
      <c r="T50" s="23">
        <f>IF(ISNA(VLOOKUP($C50,'Mammoth NorAM SS'!$A$17:$I$132,9,FALSE))=TRUE,0,VLOOKUP($C50,'Mammoth NorAM SS'!$A$17:$I$132,9,FALSE))</f>
        <v>0</v>
      </c>
      <c r="U50" s="23">
        <f>IF(ISNA(VLOOKUP($C50,'Stoneham Canada Cup SS'!$A$17:$I$132,9,FALSE))=TRUE,0,VLOOKUP($C50,'Stoneham Canada Cup SS'!$A$17:$I$132,9,FALSE))</f>
        <v>0</v>
      </c>
      <c r="V50" s="23">
        <f>IF(ISNA(VLOOKUP($C50,'Stoneham Canada Cup HP'!$A$17:$I$132,9,FALSE))=TRUE,0,VLOOKUP($C50,'Stoneham Canada Cup HP'!$A$17:$I$132,9,FALSE))</f>
        <v>0</v>
      </c>
      <c r="W50" s="23">
        <f>IF(ISNA(VLOOKUP($C50,'Le Relais Nor Am'!$A$17:$I$132,9,FALSE))=TRUE,0,VLOOKUP($C50,'Le Relais Nor Am'!$A$17:$I$132,9,FALSE))</f>
        <v>0</v>
      </c>
      <c r="X50" s="23">
        <f>IF(ISNA(VLOOKUP($C50,'Step Up Tour Le Relais PRO'!$A$17:$I$132,9,FALSE))=TRUE,0,VLOOKUP($C50,'Step Up Tour Le Relais PRO'!$A$17:$I$132,9,FALSE))</f>
        <v>0</v>
      </c>
    </row>
    <row r="51" spans="1:24" ht="15" customHeight="1">
      <c r="A51" s="100" t="s">
        <v>101</v>
      </c>
      <c r="B51" s="100" t="s">
        <v>88</v>
      </c>
      <c r="C51" s="96" t="s">
        <v>117</v>
      </c>
      <c r="D51" s="103">
        <f>IF(ISNA(VLOOKUP($C51,'RPA Calculations'!$C$6:$K$118,3,FALSE))=TRUE,"0",VLOOKUP($C51,'RPA Calculations'!$C$6:$K$118,3,FALSE))</f>
        <v>45</v>
      </c>
      <c r="E51" s="22" t="str">
        <f>IF(ISNA(VLOOKUP($C51,'COT SS MT.SIAMA'!$A$17:$I$137,9,FALSE))=TRUE,"0",VLOOKUP($C51,'COT SS MT.SIAMA'!$A$17:$I$137,9,FALSE))</f>
        <v>0</v>
      </c>
      <c r="F51" s="22" t="str">
        <f>IF(ISNA(VLOOKUP($C51,'COT B.A MT SIAMA'!$A$17:$I$129,9,FALSE))=TRUE,"0",VLOOKUP($C51,'COT B.A MT SIAMA'!$A$17:$I$129,9,FALSE))</f>
        <v>0</v>
      </c>
      <c r="G51" s="23">
        <f>IF(ISNA(VLOOKUP($C51,'Muskoka TT Jan 20'!$A$17:$I$132,9,FALSE))=TRUE,0,VLOOKUP($C51,'Muskoka TT Jan 20'!$A$17:$I$132,9,FALSE))</f>
        <v>33</v>
      </c>
      <c r="H51" s="23">
        <f>IF(ISNA(VLOOKUP($C51,'Muskoka TT Jan 21'!$A$17:$I$132,9,FALSE))=TRUE,0,VLOOKUP($C51,'Muskoka TT Jan 21'!$A$17:$I$132,9,FALSE))</f>
        <v>37</v>
      </c>
      <c r="I51" s="23">
        <f>IF(ISNA(VLOOKUP($C51,'Canada Cup Calgary SS'!$A$17:$I$132,9,FALSE))=TRUE,0,VLOOKUP($C51,'Canada Cup Calgary SS'!$A$17:$I$132,9,FALSE))</f>
        <v>0</v>
      </c>
      <c r="J51" s="23">
        <f>IF(ISNA(VLOOKUP($C51,'Calgary NorAm Halfpipe Feb 11'!$A$17:$I$132,9,FALSE))=TRUE,0,VLOOKUP($C51,'Calgary NorAm Halfpipe Feb 11'!$A$17:$I$132,9,FALSE))</f>
        <v>0</v>
      </c>
      <c r="K51" s="23">
        <f>IF(ISNA(VLOOKUP($C51,'Calgary NorAm SS'!$A$17:$I$132,9,FALSE))=TRUE,0,VLOOKUP($C51,'Calgary NorAm SS'!$A$17:$I$132,9,FALSE))</f>
        <v>0</v>
      </c>
      <c r="L51" s="23">
        <f>IF(ISNA(VLOOKUP($C51,'Caledon Timber Tour'!$A$17:$I$132,9,FALSE))=TRUE,0,VLOOKUP($C51,'Caledon Timber Tour'!$A$17:$I$132,9,FALSE))</f>
        <v>23</v>
      </c>
      <c r="M51" s="23">
        <f>IF(ISNA(VLOOKUP($C51,'Horseshoe Provincials SS'!$A$17:$I$132,9,FALSE))=TRUE,0,VLOOKUP($C51,'Horseshoe Provincials SS'!$A$17:$I$132,9,FALSE))</f>
        <v>25</v>
      </c>
      <c r="N51" s="23">
        <f>IF(ISNA(VLOOKUP($C51,'Calgary Nor Am HP Feb 10'!$A$17:$I$132,9,FALSE))=TRUE,0,VLOOKUP($C51,'Calgary Nor Am HP Feb 10'!$A$17:$I$132,9,FALSE))</f>
        <v>0</v>
      </c>
      <c r="O51" s="23">
        <f>IF(ISNA(VLOOKUP($C51,'Aspen Nor-Am SS'!$A$17:$I$132,9,FALSE))=TRUE,0,VLOOKUP($C51,'Aspen Nor-Am SS'!$A$17:$I$132,9,FALSE))</f>
        <v>0</v>
      </c>
      <c r="P51" s="23">
        <f>IF(ISNA(VLOOKUP($C51,'Aspen Nor-Am BA'!$A$17:$I$132,9,FALSE))=TRUE,0,VLOOKUP($C51,'Aspen Nor-Am BA'!$A$17:$I$132,9,FALSE))</f>
        <v>0</v>
      </c>
      <c r="Q51" s="23">
        <f>IF(ISNA(VLOOKUP($C51,'Jr. Nats SS'!$A$17:$I$132,9,FALSE))=TRUE,0,VLOOKUP($C51,'Jr. Nats SS'!$A$17:$I$132,9,FALSE))</f>
        <v>0</v>
      </c>
      <c r="R51" s="23">
        <f>IF(ISNA(VLOOKUP($C51,'Jr. Nats BA'!$A$17:$I$132,9,FALSE))=TRUE,0,VLOOKUP($C51,'Jr. Nats BA'!$A$17:$I$132,9,FALSE))</f>
        <v>0</v>
      </c>
      <c r="S51" s="23">
        <f>IF(ISNA(VLOOKUP($C51,'Jr. Nats HP'!$A$17:$I$132,9,FALSE))=TRUE,0,VLOOKUP($C51,'Jr. Nats HP'!$A$17:$I$132,9,FALSE))</f>
        <v>0</v>
      </c>
      <c r="T51" s="23">
        <f>IF(ISNA(VLOOKUP($C51,'Mammoth NorAM SS'!$A$17:$I$132,9,FALSE))=TRUE,0,VLOOKUP($C51,'Mammoth NorAM SS'!$A$17:$I$132,9,FALSE))</f>
        <v>0</v>
      </c>
      <c r="U51" s="23">
        <f>IF(ISNA(VLOOKUP($C51,'Stoneham Canada Cup SS'!$A$17:$I$132,9,FALSE))=TRUE,0,VLOOKUP($C51,'Stoneham Canada Cup SS'!$A$17:$I$132,9,FALSE))</f>
        <v>0</v>
      </c>
      <c r="V51" s="23">
        <f>IF(ISNA(VLOOKUP($C51,'Stoneham Canada Cup HP'!$A$17:$I$132,9,FALSE))=TRUE,0,VLOOKUP($C51,'Stoneham Canada Cup HP'!$A$17:$I$132,9,FALSE))</f>
        <v>0</v>
      </c>
      <c r="W51" s="23">
        <f>IF(ISNA(VLOOKUP($C51,'Le Relais Nor Am'!$A$17:$I$132,9,FALSE))=TRUE,0,VLOOKUP($C51,'Le Relais Nor Am'!$A$17:$I$132,9,FALSE))</f>
        <v>0</v>
      </c>
      <c r="X51" s="23">
        <f>IF(ISNA(VLOOKUP($C51,'Step Up Tour Le Relais PRO'!$A$17:$I$132,9,FALSE))=TRUE,0,VLOOKUP($C51,'Step Up Tour Le Relais PRO'!$A$17:$I$132,9,FALSE))</f>
        <v>0</v>
      </c>
    </row>
    <row r="52" spans="1:24" ht="15" customHeight="1">
      <c r="A52" s="100" t="s">
        <v>101</v>
      </c>
      <c r="B52" s="100" t="s">
        <v>68</v>
      </c>
      <c r="C52" s="96" t="s">
        <v>115</v>
      </c>
      <c r="D52" s="103">
        <f>IF(ISNA(VLOOKUP($C52,'RPA Calculations'!$C$6:$K$118,3,FALSE))=TRUE,"0",VLOOKUP($C52,'RPA Calculations'!$C$6:$K$118,3,FALSE))</f>
        <v>46</v>
      </c>
      <c r="E52" s="22" t="str">
        <f>IF(ISNA(VLOOKUP($C52,'COT SS MT.SIAMA'!$A$17:$I$137,9,FALSE))=TRUE,"0",VLOOKUP($C52,'COT SS MT.SIAMA'!$A$17:$I$137,9,FALSE))</f>
        <v>0</v>
      </c>
      <c r="F52" s="22" t="str">
        <f>IF(ISNA(VLOOKUP($C52,'COT B.A MT SIAMA'!$A$17:$I$129,9,FALSE))=TRUE,"0",VLOOKUP($C52,'COT B.A MT SIAMA'!$A$17:$I$129,9,FALSE))</f>
        <v>0</v>
      </c>
      <c r="G52" s="23">
        <f>IF(ISNA(VLOOKUP($C52,'Muskoka TT Jan 20'!$A$17:$I$132,9,FALSE))=TRUE,0,VLOOKUP($C52,'Muskoka TT Jan 20'!$A$17:$I$132,9,FALSE))</f>
        <v>31</v>
      </c>
      <c r="H52" s="23">
        <f>IF(ISNA(VLOOKUP($C52,'Muskoka TT Jan 21'!$A$17:$I$132,9,FALSE))=TRUE,0,VLOOKUP($C52,'Muskoka TT Jan 21'!$A$17:$I$132,9,FALSE))</f>
        <v>21</v>
      </c>
      <c r="I52" s="23">
        <f>IF(ISNA(VLOOKUP($C52,'Canada Cup Calgary SS'!$A$17:$I$132,9,FALSE))=TRUE,0,VLOOKUP($C52,'Canada Cup Calgary SS'!$A$17:$I$132,9,FALSE))</f>
        <v>0</v>
      </c>
      <c r="J52" s="23">
        <f>IF(ISNA(VLOOKUP($C52,'Calgary NorAm Halfpipe Feb 11'!$A$17:$I$132,9,FALSE))=TRUE,0,VLOOKUP($C52,'Calgary NorAm Halfpipe Feb 11'!$A$17:$I$132,9,FALSE))</f>
        <v>0</v>
      </c>
      <c r="K52" s="23">
        <f>IF(ISNA(VLOOKUP($C52,'Calgary NorAm SS'!$A$17:$I$132,9,FALSE))=TRUE,0,VLOOKUP($C52,'Calgary NorAm SS'!$A$17:$I$132,9,FALSE))</f>
        <v>0</v>
      </c>
      <c r="L52" s="23">
        <f>IF(ISNA(VLOOKUP($C52,'Caledon Timber Tour'!$A$17:$I$132,9,FALSE))=TRUE,0,VLOOKUP($C52,'Caledon Timber Tour'!$A$17:$I$132,9,FALSE))</f>
        <v>28</v>
      </c>
      <c r="M52" s="23">
        <f>IF(ISNA(VLOOKUP($C52,'Horseshoe Provincials SS'!$A$17:$I$132,9,FALSE))=TRUE,0,VLOOKUP($C52,'Horseshoe Provincials SS'!$A$17:$I$132,9,FALSE))</f>
        <v>32</v>
      </c>
      <c r="N52" s="23">
        <f>IF(ISNA(VLOOKUP($C52,'Calgary Nor Am HP Feb 10'!$A$17:$I$132,9,FALSE))=TRUE,0,VLOOKUP($C52,'Calgary Nor Am HP Feb 10'!$A$17:$I$132,9,FALSE))</f>
        <v>0</v>
      </c>
      <c r="O52" s="23">
        <f>IF(ISNA(VLOOKUP($C52,'Aspen Nor-Am SS'!$A$17:$I$132,9,FALSE))=TRUE,0,VLOOKUP($C52,'Aspen Nor-Am SS'!$A$17:$I$132,9,FALSE))</f>
        <v>0</v>
      </c>
      <c r="P52" s="23">
        <f>IF(ISNA(VLOOKUP($C52,'Aspen Nor-Am BA'!$A$17:$I$132,9,FALSE))=TRUE,0,VLOOKUP($C52,'Aspen Nor-Am BA'!$A$17:$I$132,9,FALSE))</f>
        <v>0</v>
      </c>
      <c r="Q52" s="23">
        <f>IF(ISNA(VLOOKUP($C52,'Jr. Nats SS'!$A$17:$I$132,9,FALSE))=TRUE,0,VLOOKUP($C52,'Jr. Nats SS'!$A$17:$I$132,9,FALSE))</f>
        <v>0</v>
      </c>
      <c r="R52" s="23">
        <f>IF(ISNA(VLOOKUP($C52,'Jr. Nats BA'!$A$17:$I$132,9,FALSE))=TRUE,0,VLOOKUP($C52,'Jr. Nats BA'!$A$17:$I$132,9,FALSE))</f>
        <v>0</v>
      </c>
      <c r="S52" s="23">
        <f>IF(ISNA(VLOOKUP($C52,'Jr. Nats HP'!$A$17:$I$132,9,FALSE))=TRUE,0,VLOOKUP($C52,'Jr. Nats HP'!$A$17:$I$132,9,FALSE))</f>
        <v>0</v>
      </c>
      <c r="T52" s="23">
        <f>IF(ISNA(VLOOKUP($C52,'Mammoth NorAM SS'!$A$17:$I$132,9,FALSE))=TRUE,0,VLOOKUP($C52,'Mammoth NorAM SS'!$A$17:$I$132,9,FALSE))</f>
        <v>0</v>
      </c>
      <c r="U52" s="23">
        <f>IF(ISNA(VLOOKUP($C52,'Stoneham Canada Cup SS'!$A$17:$I$132,9,FALSE))=TRUE,0,VLOOKUP($C52,'Stoneham Canada Cup SS'!$A$17:$I$132,9,FALSE))</f>
        <v>0</v>
      </c>
      <c r="V52" s="23">
        <f>IF(ISNA(VLOOKUP($C52,'Stoneham Canada Cup HP'!$A$17:$I$132,9,FALSE))=TRUE,0,VLOOKUP($C52,'Stoneham Canada Cup HP'!$A$17:$I$132,9,FALSE))</f>
        <v>0</v>
      </c>
      <c r="W52" s="23">
        <f>IF(ISNA(VLOOKUP($C52,'Le Relais Nor Am'!$A$17:$I$132,9,FALSE))=TRUE,0,VLOOKUP($C52,'Le Relais Nor Am'!$A$17:$I$132,9,FALSE))</f>
        <v>0</v>
      </c>
      <c r="X52" s="23">
        <f>IF(ISNA(VLOOKUP($C52,'Step Up Tour Le Relais PRO'!$A$17:$I$132,9,FALSE))=TRUE,0,VLOOKUP($C52,'Step Up Tour Le Relais PRO'!$A$17:$I$132,9,FALSE))</f>
        <v>0</v>
      </c>
    </row>
    <row r="53" spans="1:24" ht="15" customHeight="1">
      <c r="A53" s="100" t="s">
        <v>96</v>
      </c>
      <c r="B53" s="100" t="s">
        <v>68</v>
      </c>
      <c r="C53" s="96" t="s">
        <v>114</v>
      </c>
      <c r="D53" s="103">
        <f>IF(ISNA(VLOOKUP($C53,'RPA Calculations'!$C$6:$K$118,3,FALSE))=TRUE,"0",VLOOKUP($C53,'RPA Calculations'!$C$6:$K$118,3,FALSE))</f>
        <v>47</v>
      </c>
      <c r="E53" s="22" t="str">
        <f>IF(ISNA(VLOOKUP($C53,'COT SS MT.SIAMA'!$A$17:$I$137,9,FALSE))=TRUE,"0",VLOOKUP($C53,'COT SS MT.SIAMA'!$A$17:$I$137,9,FALSE))</f>
        <v>0</v>
      </c>
      <c r="F53" s="22" t="str">
        <f>IF(ISNA(VLOOKUP($C53,'COT B.A MT SIAMA'!$A$17:$I$129,9,FALSE))=TRUE,"0",VLOOKUP($C53,'COT B.A MT SIAMA'!$A$17:$I$129,9,FALSE))</f>
        <v>0</v>
      </c>
      <c r="G53" s="23">
        <f>IF(ISNA(VLOOKUP($C53,'Muskoka TT Jan 20'!$A$17:$I$132,9,FALSE))=TRUE,0,VLOOKUP($C53,'Muskoka TT Jan 20'!$A$17:$I$132,9,FALSE))</f>
        <v>30</v>
      </c>
      <c r="H53" s="23">
        <f>IF(ISNA(VLOOKUP($C53,'Muskoka TT Jan 21'!$A$17:$I$132,9,FALSE))=TRUE,0,VLOOKUP($C53,'Muskoka TT Jan 21'!$A$17:$I$132,9,FALSE))</f>
        <v>22</v>
      </c>
      <c r="I53" s="23">
        <f>IF(ISNA(VLOOKUP($C53,'Canada Cup Calgary SS'!$A$17:$I$132,9,FALSE))=TRUE,0,VLOOKUP($C53,'Canada Cup Calgary SS'!$A$17:$I$132,9,FALSE))</f>
        <v>0</v>
      </c>
      <c r="J53" s="23">
        <f>IF(ISNA(VLOOKUP($C53,'Calgary NorAm Halfpipe Feb 11'!$A$17:$I$132,9,FALSE))=TRUE,0,VLOOKUP($C53,'Calgary NorAm Halfpipe Feb 11'!$A$17:$I$132,9,FALSE))</f>
        <v>0</v>
      </c>
      <c r="K53" s="23">
        <f>IF(ISNA(VLOOKUP($C53,'Calgary NorAm SS'!$A$17:$I$132,9,FALSE))=TRUE,0,VLOOKUP($C53,'Calgary NorAm SS'!$A$17:$I$132,9,FALSE))</f>
        <v>0</v>
      </c>
      <c r="L53" s="23">
        <f>IF(ISNA(VLOOKUP($C53,'Caledon Timber Tour'!$A$17:$I$132,9,FALSE))=TRUE,0,VLOOKUP($C53,'Caledon Timber Tour'!$A$17:$I$132,9,FALSE))</f>
        <v>19</v>
      </c>
      <c r="M53" s="23">
        <f>IF(ISNA(VLOOKUP($C53,'Horseshoe Provincials SS'!$A$17:$I$132,9,FALSE))=TRUE,0,VLOOKUP($C53,'Horseshoe Provincials SS'!$A$17:$I$132,9,FALSE))</f>
        <v>45</v>
      </c>
      <c r="N53" s="23">
        <f>IF(ISNA(VLOOKUP($C53,'Calgary Nor Am HP Feb 10'!$A$17:$I$132,9,FALSE))=TRUE,0,VLOOKUP($C53,'Calgary Nor Am HP Feb 10'!$A$17:$I$132,9,FALSE))</f>
        <v>0</v>
      </c>
      <c r="O53" s="23">
        <f>IF(ISNA(VLOOKUP($C53,'Aspen Nor-Am SS'!$A$17:$I$132,9,FALSE))=TRUE,0,VLOOKUP($C53,'Aspen Nor-Am SS'!$A$17:$I$132,9,FALSE))</f>
        <v>0</v>
      </c>
      <c r="P53" s="23">
        <f>IF(ISNA(VLOOKUP($C53,'Aspen Nor-Am BA'!$A$17:$I$132,9,FALSE))=TRUE,0,VLOOKUP($C53,'Aspen Nor-Am BA'!$A$17:$I$132,9,FALSE))</f>
        <v>0</v>
      </c>
      <c r="Q53" s="23">
        <f>IF(ISNA(VLOOKUP($C53,'Jr. Nats SS'!$A$17:$I$132,9,FALSE))=TRUE,0,VLOOKUP($C53,'Jr. Nats SS'!$A$17:$I$132,9,FALSE))</f>
        <v>0</v>
      </c>
      <c r="R53" s="23">
        <f>IF(ISNA(VLOOKUP($C53,'Jr. Nats BA'!$A$17:$I$132,9,FALSE))=TRUE,0,VLOOKUP($C53,'Jr. Nats BA'!$A$17:$I$132,9,FALSE))</f>
        <v>0</v>
      </c>
      <c r="S53" s="23">
        <f>IF(ISNA(VLOOKUP($C53,'Jr. Nats HP'!$A$17:$I$132,9,FALSE))=TRUE,0,VLOOKUP($C53,'Jr. Nats HP'!$A$17:$I$132,9,FALSE))</f>
        <v>0</v>
      </c>
      <c r="T53" s="23">
        <f>IF(ISNA(VLOOKUP($C53,'Mammoth NorAM SS'!$A$17:$I$132,9,FALSE))=TRUE,0,VLOOKUP($C53,'Mammoth NorAM SS'!$A$17:$I$132,9,FALSE))</f>
        <v>0</v>
      </c>
      <c r="U53" s="23">
        <f>IF(ISNA(VLOOKUP($C53,'Stoneham Canada Cup SS'!$A$17:$I$132,9,FALSE))=TRUE,0,VLOOKUP($C53,'Stoneham Canada Cup SS'!$A$17:$I$132,9,FALSE))</f>
        <v>0</v>
      </c>
      <c r="V53" s="23">
        <f>IF(ISNA(VLOOKUP($C53,'Stoneham Canada Cup HP'!$A$17:$I$132,9,FALSE))=TRUE,0,VLOOKUP($C53,'Stoneham Canada Cup HP'!$A$17:$I$132,9,FALSE))</f>
        <v>0</v>
      </c>
      <c r="W53" s="23">
        <f>IF(ISNA(VLOOKUP($C53,'Le Relais Nor Am'!$A$17:$I$132,9,FALSE))=TRUE,0,VLOOKUP($C53,'Le Relais Nor Am'!$A$17:$I$132,9,FALSE))</f>
        <v>0</v>
      </c>
      <c r="X53" s="23">
        <f>IF(ISNA(VLOOKUP($C53,'Step Up Tour Le Relais PRO'!$A$17:$I$132,9,FALSE))=TRUE,0,VLOOKUP($C53,'Step Up Tour Le Relais PRO'!$A$17:$I$132,9,FALSE))</f>
        <v>0</v>
      </c>
    </row>
    <row r="54" spans="1:24" ht="15" customHeight="1">
      <c r="A54" s="100" t="s">
        <v>69</v>
      </c>
      <c r="B54" s="100" t="s">
        <v>71</v>
      </c>
      <c r="C54" s="96" t="s">
        <v>100</v>
      </c>
      <c r="D54" s="103">
        <f>IF(ISNA(VLOOKUP($C54,'RPA Calculations'!$C$6:$K$118,3,FALSE))=TRUE,"0",VLOOKUP($C54,'RPA Calculations'!$C$6:$K$118,3,FALSE))</f>
        <v>48</v>
      </c>
      <c r="E54" s="22" t="str">
        <f>IF(ISNA(VLOOKUP($C54,'COT SS MT.SIAMA'!$A$17:$I$137,9,FALSE))=TRUE,"0",VLOOKUP($C54,'COT SS MT.SIAMA'!$A$17:$I$137,9,FALSE))</f>
        <v>0</v>
      </c>
      <c r="F54" s="22" t="str">
        <f>IF(ISNA(VLOOKUP($C54,'COT B.A MT SIAMA'!$A$17:$I$129,9,FALSE))=TRUE,"0",VLOOKUP($C54,'COT B.A MT SIAMA'!$A$17:$I$129,9,FALSE))</f>
        <v>0</v>
      </c>
      <c r="G54" s="23">
        <f>IF(ISNA(VLOOKUP($C54,'Muskoka TT Jan 20'!$A$17:$I$132,9,FALSE))=TRUE,0,VLOOKUP($C54,'Muskoka TT Jan 20'!$A$17:$I$132,9,FALSE))</f>
        <v>19</v>
      </c>
      <c r="H54" s="23">
        <f>IF(ISNA(VLOOKUP($C54,'Muskoka TT Jan 21'!$A$17:$I$132,9,FALSE))=TRUE,0,VLOOKUP($C54,'Muskoka TT Jan 21'!$A$17:$I$132,9,FALSE))</f>
        <v>0</v>
      </c>
      <c r="I54" s="23">
        <f>IF(ISNA(VLOOKUP($C54,'Canada Cup Calgary SS'!$A$17:$I$132,9,FALSE))=TRUE,0,VLOOKUP($C54,'Canada Cup Calgary SS'!$A$17:$I$132,9,FALSE))</f>
        <v>0</v>
      </c>
      <c r="J54" s="23">
        <f>IF(ISNA(VLOOKUP($C54,'Calgary NorAm Halfpipe Feb 11'!$A$17:$I$132,9,FALSE))=TRUE,0,VLOOKUP($C54,'Calgary NorAm Halfpipe Feb 11'!$A$17:$I$132,9,FALSE))</f>
        <v>0</v>
      </c>
      <c r="K54" s="23">
        <f>IF(ISNA(VLOOKUP($C54,'Calgary NorAm SS'!$A$17:$I$132,9,FALSE))=TRUE,0,VLOOKUP($C54,'Calgary NorAm SS'!$A$17:$I$132,9,FALSE))</f>
        <v>0</v>
      </c>
      <c r="L54" s="23">
        <f>IF(ISNA(VLOOKUP($C54,'Caledon Timber Tour'!$A$17:$I$132,9,FALSE))=TRUE,0,VLOOKUP($C54,'Caledon Timber Tour'!$A$17:$I$132,9,FALSE))</f>
        <v>14</v>
      </c>
      <c r="M54" s="23">
        <f>IF(ISNA(VLOOKUP($C54,'Horseshoe Provincials SS'!$A$17:$I$132,9,FALSE))=TRUE,0,VLOOKUP($C54,'Horseshoe Provincials SS'!$A$17:$I$132,9,FALSE))</f>
        <v>48</v>
      </c>
      <c r="N54" s="23">
        <f>IF(ISNA(VLOOKUP($C54,'Calgary Nor Am HP Feb 10'!$A$17:$I$132,9,FALSE))=TRUE,0,VLOOKUP($C54,'Calgary Nor Am HP Feb 10'!$A$17:$I$132,9,FALSE))</f>
        <v>0</v>
      </c>
      <c r="O54" s="23">
        <f>IF(ISNA(VLOOKUP($C54,'Aspen Nor-Am SS'!$A$17:$I$132,9,FALSE))=TRUE,0,VLOOKUP($C54,'Aspen Nor-Am SS'!$A$17:$I$132,9,FALSE))</f>
        <v>0</v>
      </c>
      <c r="P54" s="23">
        <f>IF(ISNA(VLOOKUP($C54,'Aspen Nor-Am BA'!$A$17:$I$132,9,FALSE))=TRUE,0,VLOOKUP($C54,'Aspen Nor-Am BA'!$A$17:$I$132,9,FALSE))</f>
        <v>0</v>
      </c>
      <c r="Q54" s="23">
        <f>IF(ISNA(VLOOKUP($C54,'Jr. Nats SS'!$A$17:$I$132,9,FALSE))=TRUE,0,VLOOKUP($C54,'Jr. Nats SS'!$A$17:$I$132,9,FALSE))</f>
        <v>0</v>
      </c>
      <c r="R54" s="23">
        <f>IF(ISNA(VLOOKUP($C54,'Jr. Nats BA'!$A$17:$I$132,9,FALSE))=TRUE,0,VLOOKUP($C54,'Jr. Nats BA'!$A$17:$I$132,9,FALSE))</f>
        <v>0</v>
      </c>
      <c r="S54" s="23">
        <f>IF(ISNA(VLOOKUP($C54,'Jr. Nats HP'!$A$17:$I$132,9,FALSE))=TRUE,0,VLOOKUP($C54,'Jr. Nats HP'!$A$17:$I$132,9,FALSE))</f>
        <v>0</v>
      </c>
      <c r="T54" s="23">
        <f>IF(ISNA(VLOOKUP($C54,'Mammoth NorAM SS'!$A$17:$I$132,9,FALSE))=TRUE,0,VLOOKUP($C54,'Mammoth NorAM SS'!$A$17:$I$132,9,FALSE))</f>
        <v>0</v>
      </c>
      <c r="U54" s="23">
        <f>IF(ISNA(VLOOKUP($C54,'Stoneham Canada Cup SS'!$A$17:$I$132,9,FALSE))=TRUE,0,VLOOKUP($C54,'Stoneham Canada Cup SS'!$A$17:$I$132,9,FALSE))</f>
        <v>0</v>
      </c>
      <c r="V54" s="23">
        <f>IF(ISNA(VLOOKUP($C54,'Stoneham Canada Cup HP'!$A$17:$I$132,9,FALSE))=TRUE,0,VLOOKUP($C54,'Stoneham Canada Cup HP'!$A$17:$I$132,9,FALSE))</f>
        <v>0</v>
      </c>
      <c r="W54" s="23">
        <f>IF(ISNA(VLOOKUP($C54,'Le Relais Nor Am'!$A$17:$I$132,9,FALSE))=TRUE,0,VLOOKUP($C54,'Le Relais Nor Am'!$A$17:$I$132,9,FALSE))</f>
        <v>0</v>
      </c>
      <c r="X54" s="23">
        <f>IF(ISNA(VLOOKUP($C54,'Step Up Tour Le Relais PRO'!$A$17:$I$132,9,FALSE))=TRUE,0,VLOOKUP($C54,'Step Up Tour Le Relais PRO'!$A$17:$I$132,9,FALSE))</f>
        <v>0</v>
      </c>
    </row>
    <row r="55" spans="1:24" ht="15" customHeight="1">
      <c r="A55" s="100" t="s">
        <v>121</v>
      </c>
      <c r="B55" s="100" t="s">
        <v>71</v>
      </c>
      <c r="C55" s="96" t="s">
        <v>130</v>
      </c>
      <c r="D55" s="103">
        <f>IF(ISNA(VLOOKUP($C55,'RPA Calculations'!$C$6:$K$118,3,FALSE))=TRUE,"0",VLOOKUP($C55,'RPA Calculations'!$C$6:$K$118,3,FALSE))</f>
        <v>49</v>
      </c>
      <c r="E55" s="22" t="str">
        <f>IF(ISNA(VLOOKUP($C55,'COT SS MT.SIAMA'!$A$17:$I$137,9,FALSE))=TRUE,"0",VLOOKUP($C55,'COT SS MT.SIAMA'!$A$17:$I$137,9,FALSE))</f>
        <v>0</v>
      </c>
      <c r="F55" s="22" t="str">
        <f>IF(ISNA(VLOOKUP($C55,'COT B.A MT SIAMA'!$A$17:$I$129,9,FALSE))=TRUE,"0",VLOOKUP($C55,'COT B.A MT SIAMA'!$A$17:$I$129,9,FALSE))</f>
        <v>0</v>
      </c>
      <c r="G55" s="23">
        <f>IF(ISNA(VLOOKUP($C55,'Muskoka TT Jan 20'!$A$17:$I$132,9,FALSE))=TRUE,0,VLOOKUP($C55,'Muskoka TT Jan 20'!$A$17:$I$132,9,FALSE))</f>
        <v>44</v>
      </c>
      <c r="H55" s="23">
        <f>IF(ISNA(VLOOKUP($C55,'Muskoka TT Jan 21'!$A$17:$I$132,9,FALSE))=TRUE,0,VLOOKUP($C55,'Muskoka TT Jan 21'!$A$17:$I$132,9,FALSE))</f>
        <v>25</v>
      </c>
      <c r="I55" s="23">
        <f>IF(ISNA(VLOOKUP($C55,'Canada Cup Calgary SS'!$A$17:$I$132,9,FALSE))=TRUE,0,VLOOKUP($C55,'Canada Cup Calgary SS'!$A$17:$I$132,9,FALSE))</f>
        <v>0</v>
      </c>
      <c r="J55" s="23">
        <f>IF(ISNA(VLOOKUP($C55,'Calgary NorAm Halfpipe Feb 11'!$A$17:$I$132,9,FALSE))=TRUE,0,VLOOKUP($C55,'Calgary NorAm Halfpipe Feb 11'!$A$17:$I$132,9,FALSE))</f>
        <v>0</v>
      </c>
      <c r="K55" s="23">
        <f>IF(ISNA(VLOOKUP($C55,'Calgary NorAm SS'!$A$17:$I$132,9,FALSE))=TRUE,0,VLOOKUP($C55,'Calgary NorAm SS'!$A$17:$I$132,9,FALSE))</f>
        <v>0</v>
      </c>
      <c r="L55" s="23">
        <f>IF(ISNA(VLOOKUP($C55,'Caledon Timber Tour'!$A$17:$I$132,9,FALSE))=TRUE,0,VLOOKUP($C55,'Caledon Timber Tour'!$A$17:$I$132,9,FALSE))</f>
        <v>25</v>
      </c>
      <c r="M55" s="23">
        <f>IF(ISNA(VLOOKUP($C55,'Horseshoe Provincials SS'!$A$17:$I$132,9,FALSE))=TRUE,0,VLOOKUP($C55,'Horseshoe Provincials SS'!$A$17:$I$132,9,FALSE))</f>
        <v>34</v>
      </c>
      <c r="N55" s="23">
        <f>IF(ISNA(VLOOKUP($C55,'Calgary Nor Am HP Feb 10'!$A$17:$I$132,9,FALSE))=TRUE,0,VLOOKUP($C55,'Calgary Nor Am HP Feb 10'!$A$17:$I$132,9,FALSE))</f>
        <v>0</v>
      </c>
      <c r="O55" s="23">
        <f>IF(ISNA(VLOOKUP($C55,'Aspen Nor-Am SS'!$A$17:$I$132,9,FALSE))=TRUE,0,VLOOKUP($C55,'Aspen Nor-Am SS'!$A$17:$I$132,9,FALSE))</f>
        <v>0</v>
      </c>
      <c r="P55" s="23">
        <f>IF(ISNA(VLOOKUP($C55,'Aspen Nor-Am BA'!$A$17:$I$132,9,FALSE))=TRUE,0,VLOOKUP($C55,'Aspen Nor-Am BA'!$A$17:$I$132,9,FALSE))</f>
        <v>0</v>
      </c>
      <c r="Q55" s="23">
        <f>IF(ISNA(VLOOKUP($C55,'Jr. Nats SS'!$A$17:$I$132,9,FALSE))=TRUE,0,VLOOKUP($C55,'Jr. Nats SS'!$A$17:$I$132,9,FALSE))</f>
        <v>0</v>
      </c>
      <c r="R55" s="23">
        <f>IF(ISNA(VLOOKUP($C55,'Jr. Nats BA'!$A$17:$I$132,9,FALSE))=TRUE,0,VLOOKUP($C55,'Jr. Nats BA'!$A$17:$I$132,9,FALSE))</f>
        <v>0</v>
      </c>
      <c r="S55" s="23">
        <f>IF(ISNA(VLOOKUP($C55,'Jr. Nats HP'!$A$17:$I$132,9,FALSE))=TRUE,0,VLOOKUP($C55,'Jr. Nats HP'!$A$17:$I$132,9,FALSE))</f>
        <v>0</v>
      </c>
      <c r="T55" s="23">
        <f>IF(ISNA(VLOOKUP($C55,'Mammoth NorAM SS'!$A$17:$I$132,9,FALSE))=TRUE,0,VLOOKUP($C55,'Mammoth NorAM SS'!$A$17:$I$132,9,FALSE))</f>
        <v>0</v>
      </c>
      <c r="U55" s="23">
        <f>IF(ISNA(VLOOKUP($C55,'Stoneham Canada Cup SS'!$A$17:$I$132,9,FALSE))=TRUE,0,VLOOKUP($C55,'Stoneham Canada Cup SS'!$A$17:$I$132,9,FALSE))</f>
        <v>0</v>
      </c>
      <c r="V55" s="23">
        <f>IF(ISNA(VLOOKUP($C55,'Stoneham Canada Cup HP'!$A$17:$I$132,9,FALSE))=TRUE,0,VLOOKUP($C55,'Stoneham Canada Cup HP'!$A$17:$I$132,9,FALSE))</f>
        <v>0</v>
      </c>
      <c r="W55" s="23">
        <f>IF(ISNA(VLOOKUP($C55,'Le Relais Nor Am'!$A$17:$I$132,9,FALSE))=TRUE,0,VLOOKUP($C55,'Le Relais Nor Am'!$A$17:$I$132,9,FALSE))</f>
        <v>0</v>
      </c>
      <c r="X55" s="23">
        <f>IF(ISNA(VLOOKUP($C55,'Step Up Tour Le Relais PRO'!$A$17:$I$132,9,FALSE))=TRUE,0,VLOOKUP($C55,'Step Up Tour Le Relais PRO'!$A$17:$I$132,9,FALSE))</f>
        <v>0</v>
      </c>
    </row>
    <row r="56" spans="1:24" ht="15" customHeight="1">
      <c r="A56" s="100" t="s">
        <v>101</v>
      </c>
      <c r="B56" s="100" t="s">
        <v>68</v>
      </c>
      <c r="C56" s="96" t="s">
        <v>124</v>
      </c>
      <c r="D56" s="103">
        <f>IF(ISNA(VLOOKUP($C56,'RPA Calculations'!$C$6:$K$118,3,FALSE))=TRUE,"0",VLOOKUP($C56,'RPA Calculations'!$C$6:$K$118,3,FALSE))</f>
        <v>50</v>
      </c>
      <c r="E56" s="22" t="str">
        <f>IF(ISNA(VLOOKUP($C56,'COT SS MT.SIAMA'!$A$17:$I$137,9,FALSE))=TRUE,"0",VLOOKUP($C56,'COT SS MT.SIAMA'!$A$17:$I$137,9,FALSE))</f>
        <v>0</v>
      </c>
      <c r="F56" s="22" t="str">
        <f>IF(ISNA(VLOOKUP($C56,'COT B.A MT SIAMA'!$A$17:$I$129,9,FALSE))=TRUE,"0",VLOOKUP($C56,'COT B.A MT SIAMA'!$A$17:$I$129,9,FALSE))</f>
        <v>0</v>
      </c>
      <c r="G56" s="23">
        <f>IF(ISNA(VLOOKUP($C56,'Muskoka TT Jan 20'!$A$17:$I$132,9,FALSE))=TRUE,0,VLOOKUP($C56,'Muskoka TT Jan 20'!$A$17:$I$132,9,FALSE))</f>
        <v>39</v>
      </c>
      <c r="H56" s="23">
        <f>IF(ISNA(VLOOKUP($C56,'Muskoka TT Jan 21'!$A$17:$I$132,9,FALSE))=TRUE,0,VLOOKUP($C56,'Muskoka TT Jan 21'!$A$17:$I$132,9,FALSE))</f>
        <v>31</v>
      </c>
      <c r="I56" s="23">
        <f>IF(ISNA(VLOOKUP($C56,'Canada Cup Calgary SS'!$A$17:$I$132,9,FALSE))=TRUE,0,VLOOKUP($C56,'Canada Cup Calgary SS'!$A$17:$I$132,9,FALSE))</f>
        <v>0</v>
      </c>
      <c r="J56" s="23">
        <f>IF(ISNA(VLOOKUP($C56,'Calgary NorAm Halfpipe Feb 11'!$A$17:$I$132,9,FALSE))=TRUE,0,VLOOKUP($C56,'Calgary NorAm Halfpipe Feb 11'!$A$17:$I$132,9,FALSE))</f>
        <v>0</v>
      </c>
      <c r="K56" s="23">
        <f>IF(ISNA(VLOOKUP($C56,'Calgary NorAm SS'!$A$17:$I$132,9,FALSE))=TRUE,0,VLOOKUP($C56,'Calgary NorAm SS'!$A$17:$I$132,9,FALSE))</f>
        <v>0</v>
      </c>
      <c r="L56" s="23">
        <f>IF(ISNA(VLOOKUP($C56,'Caledon Timber Tour'!$A$17:$I$132,9,FALSE))=TRUE,0,VLOOKUP($C56,'Caledon Timber Tour'!$A$17:$I$132,9,FALSE))</f>
        <v>29</v>
      </c>
      <c r="M56" s="23">
        <f>IF(ISNA(VLOOKUP($C56,'Horseshoe Provincials SS'!$A$17:$I$132,9,FALSE))=TRUE,0,VLOOKUP($C56,'Horseshoe Provincials SS'!$A$17:$I$132,9,FALSE))</f>
        <v>30</v>
      </c>
      <c r="N56" s="23">
        <f>IF(ISNA(VLOOKUP($C56,'Calgary Nor Am HP Feb 10'!$A$17:$I$132,9,FALSE))=TRUE,0,VLOOKUP($C56,'Calgary Nor Am HP Feb 10'!$A$17:$I$132,9,FALSE))</f>
        <v>0</v>
      </c>
      <c r="O56" s="23">
        <f>IF(ISNA(VLOOKUP($C56,'Aspen Nor-Am SS'!$A$17:$I$132,9,FALSE))=TRUE,0,VLOOKUP($C56,'Aspen Nor-Am SS'!$A$17:$I$132,9,FALSE))</f>
        <v>0</v>
      </c>
      <c r="P56" s="23">
        <f>IF(ISNA(VLOOKUP($C56,'Aspen Nor-Am BA'!$A$17:$I$132,9,FALSE))=TRUE,0,VLOOKUP($C56,'Aspen Nor-Am BA'!$A$17:$I$132,9,FALSE))</f>
        <v>0</v>
      </c>
      <c r="Q56" s="23">
        <f>IF(ISNA(VLOOKUP($C56,'Jr. Nats SS'!$A$17:$I$132,9,FALSE))=TRUE,0,VLOOKUP($C56,'Jr. Nats SS'!$A$17:$I$132,9,FALSE))</f>
        <v>0</v>
      </c>
      <c r="R56" s="23">
        <f>IF(ISNA(VLOOKUP($C56,'Jr. Nats BA'!$A$17:$I$132,9,FALSE))=TRUE,0,VLOOKUP($C56,'Jr. Nats BA'!$A$17:$I$132,9,FALSE))</f>
        <v>0</v>
      </c>
      <c r="S56" s="23">
        <f>IF(ISNA(VLOOKUP($C56,'Jr. Nats HP'!$A$17:$I$132,9,FALSE))=TRUE,0,VLOOKUP($C56,'Jr. Nats HP'!$A$17:$I$132,9,FALSE))</f>
        <v>0</v>
      </c>
      <c r="T56" s="23">
        <f>IF(ISNA(VLOOKUP($C56,'Mammoth NorAM SS'!$A$17:$I$132,9,FALSE))=TRUE,0,VLOOKUP($C56,'Mammoth NorAM SS'!$A$17:$I$132,9,FALSE))</f>
        <v>0</v>
      </c>
      <c r="U56" s="23">
        <f>IF(ISNA(VLOOKUP($C56,'Stoneham Canada Cup SS'!$A$17:$I$132,9,FALSE))=TRUE,0,VLOOKUP($C56,'Stoneham Canada Cup SS'!$A$17:$I$132,9,FALSE))</f>
        <v>0</v>
      </c>
      <c r="V56" s="23">
        <f>IF(ISNA(VLOOKUP($C56,'Stoneham Canada Cup HP'!$A$17:$I$132,9,FALSE))=TRUE,0,VLOOKUP($C56,'Stoneham Canada Cup HP'!$A$17:$I$132,9,FALSE))</f>
        <v>0</v>
      </c>
      <c r="W56" s="23">
        <f>IF(ISNA(VLOOKUP($C56,'Le Relais Nor Am'!$A$17:$I$132,9,FALSE))=TRUE,0,VLOOKUP($C56,'Le Relais Nor Am'!$A$17:$I$132,9,FALSE))</f>
        <v>0</v>
      </c>
      <c r="X56" s="23">
        <f>IF(ISNA(VLOOKUP($C56,'Step Up Tour Le Relais PRO'!$A$17:$I$132,9,FALSE))=TRUE,0,VLOOKUP($C56,'Step Up Tour Le Relais PRO'!$A$17:$I$132,9,FALSE))</f>
        <v>0</v>
      </c>
    </row>
    <row r="57" spans="1:24" ht="15" customHeight="1">
      <c r="A57" s="100" t="s">
        <v>81</v>
      </c>
      <c r="B57" s="100" t="s">
        <v>72</v>
      </c>
      <c r="C57" s="96" t="s">
        <v>116</v>
      </c>
      <c r="D57" s="103">
        <f>IF(ISNA(VLOOKUP($C57,'RPA Calculations'!$C$6:$K$118,3,FALSE))=TRUE,"0",VLOOKUP($C57,'RPA Calculations'!$C$6:$K$118,3,FALSE))</f>
        <v>51</v>
      </c>
      <c r="E57" s="22" t="str">
        <f>IF(ISNA(VLOOKUP($C57,'COT SS MT.SIAMA'!$A$17:$I$137,9,FALSE))=TRUE,"0",VLOOKUP($C57,'COT SS MT.SIAMA'!$A$17:$I$137,9,FALSE))</f>
        <v>0</v>
      </c>
      <c r="F57" s="22" t="str">
        <f>IF(ISNA(VLOOKUP($C57,'COT B.A MT SIAMA'!$A$17:$I$129,9,FALSE))=TRUE,"0",VLOOKUP($C57,'COT B.A MT SIAMA'!$A$17:$I$129,9,FALSE))</f>
        <v>0</v>
      </c>
      <c r="G57" s="23">
        <f>IF(ISNA(VLOOKUP($C57,'Muskoka TT Jan 20'!$A$17:$I$132,9,FALSE))=TRUE,0,VLOOKUP($C57,'Muskoka TT Jan 20'!$A$17:$I$132,9,FALSE))</f>
        <v>32</v>
      </c>
      <c r="H57" s="23">
        <f>IF(ISNA(VLOOKUP($C57,'Muskoka TT Jan 21'!$A$17:$I$132,9,FALSE))=TRUE,0,VLOOKUP($C57,'Muskoka TT Jan 21'!$A$17:$I$132,9,FALSE))</f>
        <v>32</v>
      </c>
      <c r="I57" s="23">
        <f>IF(ISNA(VLOOKUP($C57,'Canada Cup Calgary SS'!$A$17:$I$132,9,FALSE))=TRUE,0,VLOOKUP($C57,'Canada Cup Calgary SS'!$A$17:$I$132,9,FALSE))</f>
        <v>0</v>
      </c>
      <c r="J57" s="23">
        <f>IF(ISNA(VLOOKUP($C57,'Calgary NorAm Halfpipe Feb 11'!$A$17:$I$132,9,FALSE))=TRUE,0,VLOOKUP($C57,'Calgary NorAm Halfpipe Feb 11'!$A$17:$I$132,9,FALSE))</f>
        <v>0</v>
      </c>
      <c r="K57" s="23">
        <f>IF(ISNA(VLOOKUP($C57,'Calgary NorAm SS'!$A$17:$I$132,9,FALSE))=TRUE,0,VLOOKUP($C57,'Calgary NorAm SS'!$A$17:$I$132,9,FALSE))</f>
        <v>0</v>
      </c>
      <c r="L57" s="23">
        <f>IF(ISNA(VLOOKUP($C57,'Caledon Timber Tour'!$A$17:$I$132,9,FALSE))=TRUE,0,VLOOKUP($C57,'Caledon Timber Tour'!$A$17:$I$132,9,FALSE))</f>
        <v>0</v>
      </c>
      <c r="M57" s="23">
        <f>IF(ISNA(VLOOKUP($C57,'Horseshoe Provincials SS'!$A$17:$I$132,9,FALSE))=TRUE,0,VLOOKUP($C57,'Horseshoe Provincials SS'!$A$17:$I$132,9,FALSE))</f>
        <v>38</v>
      </c>
      <c r="N57" s="23">
        <f>IF(ISNA(VLOOKUP($C57,'Calgary Nor Am HP Feb 10'!$A$17:$I$132,9,FALSE))=TRUE,0,VLOOKUP($C57,'Calgary Nor Am HP Feb 10'!$A$17:$I$132,9,FALSE))</f>
        <v>0</v>
      </c>
      <c r="O57" s="23">
        <f>IF(ISNA(VLOOKUP($C57,'Aspen Nor-Am SS'!$A$17:$I$132,9,FALSE))=TRUE,0,VLOOKUP($C57,'Aspen Nor-Am SS'!$A$17:$I$132,9,FALSE))</f>
        <v>0</v>
      </c>
      <c r="P57" s="23">
        <f>IF(ISNA(VLOOKUP($C57,'Aspen Nor-Am BA'!$A$17:$I$132,9,FALSE))=TRUE,0,VLOOKUP($C57,'Aspen Nor-Am BA'!$A$17:$I$132,9,FALSE))</f>
        <v>0</v>
      </c>
      <c r="Q57" s="23">
        <f>IF(ISNA(VLOOKUP($C57,'Jr. Nats SS'!$A$17:$I$132,9,FALSE))=TRUE,0,VLOOKUP($C57,'Jr. Nats SS'!$A$17:$I$132,9,FALSE))</f>
        <v>0</v>
      </c>
      <c r="R57" s="23">
        <f>IF(ISNA(VLOOKUP($C57,'Jr. Nats BA'!$A$17:$I$132,9,FALSE))=TRUE,0,VLOOKUP($C57,'Jr. Nats BA'!$A$17:$I$132,9,FALSE))</f>
        <v>0</v>
      </c>
      <c r="S57" s="23">
        <f>IF(ISNA(VLOOKUP($C57,'Jr. Nats HP'!$A$17:$I$132,9,FALSE))=TRUE,0,VLOOKUP($C57,'Jr. Nats HP'!$A$17:$I$132,9,FALSE))</f>
        <v>0</v>
      </c>
      <c r="T57" s="23">
        <f>IF(ISNA(VLOOKUP($C57,'Mammoth NorAM SS'!$A$17:$I$132,9,FALSE))=TRUE,0,VLOOKUP($C57,'Mammoth NorAM SS'!$A$17:$I$132,9,FALSE))</f>
        <v>0</v>
      </c>
      <c r="U57" s="23">
        <f>IF(ISNA(VLOOKUP($C57,'Stoneham Canada Cup SS'!$A$17:$I$132,9,FALSE))=TRUE,0,VLOOKUP($C57,'Stoneham Canada Cup SS'!$A$17:$I$132,9,FALSE))</f>
        <v>67</v>
      </c>
      <c r="V57" s="23">
        <f>IF(ISNA(VLOOKUP($C57,'Stoneham Canada Cup HP'!$A$17:$I$132,9,FALSE))=TRUE,0,VLOOKUP($C57,'Stoneham Canada Cup HP'!$A$17:$I$132,9,FALSE))</f>
        <v>0</v>
      </c>
      <c r="W57" s="23">
        <f>IF(ISNA(VLOOKUP($C57,'Le Relais Nor Am'!$A$17:$I$132,9,FALSE))=TRUE,0,VLOOKUP($C57,'Le Relais Nor Am'!$A$17:$I$132,9,FALSE))</f>
        <v>0</v>
      </c>
      <c r="X57" s="23">
        <f>IF(ISNA(VLOOKUP($C57,'Step Up Tour Le Relais PRO'!$A$17:$I$132,9,FALSE))=TRUE,0,VLOOKUP($C57,'Step Up Tour Le Relais PRO'!$A$17:$I$132,9,FALSE))</f>
        <v>0</v>
      </c>
    </row>
    <row r="58" spans="1:24" ht="15" customHeight="1">
      <c r="A58" s="100" t="s">
        <v>121</v>
      </c>
      <c r="B58" s="100" t="s">
        <v>71</v>
      </c>
      <c r="C58" s="96" t="s">
        <v>123</v>
      </c>
      <c r="D58" s="103">
        <f>IF(ISNA(VLOOKUP($C58,'RPA Calculations'!$C$6:$K$118,3,FALSE))=TRUE,"0",VLOOKUP($C58,'RPA Calculations'!$C$6:$K$118,3,FALSE))</f>
        <v>52</v>
      </c>
      <c r="E58" s="22" t="str">
        <f>IF(ISNA(VLOOKUP($C58,'COT SS MT.SIAMA'!$A$17:$I$137,9,FALSE))=TRUE,"0",VLOOKUP($C58,'COT SS MT.SIAMA'!$A$17:$I$137,9,FALSE))</f>
        <v>0</v>
      </c>
      <c r="F58" s="22" t="str">
        <f>IF(ISNA(VLOOKUP($C58,'COT B.A MT SIAMA'!$A$17:$I$129,9,FALSE))=TRUE,"0",VLOOKUP($C58,'COT B.A MT SIAMA'!$A$17:$I$129,9,FALSE))</f>
        <v>0</v>
      </c>
      <c r="G58" s="23">
        <f>IF(ISNA(VLOOKUP($C58,'Muskoka TT Jan 20'!$A$17:$I$132,9,FALSE))=TRUE,0,VLOOKUP($C58,'Muskoka TT Jan 20'!$A$17:$I$132,9,FALSE))</f>
        <v>38</v>
      </c>
      <c r="H58" s="23">
        <f>IF(ISNA(VLOOKUP($C58,'Muskoka TT Jan 21'!$A$17:$I$132,9,FALSE))=TRUE,0,VLOOKUP($C58,'Muskoka TT Jan 21'!$A$17:$I$132,9,FALSE))</f>
        <v>38</v>
      </c>
      <c r="I58" s="23">
        <f>IF(ISNA(VLOOKUP($C58,'Canada Cup Calgary SS'!$A$17:$I$132,9,FALSE))=TRUE,0,VLOOKUP($C58,'Canada Cup Calgary SS'!$A$17:$I$132,9,FALSE))</f>
        <v>0</v>
      </c>
      <c r="J58" s="23">
        <f>IF(ISNA(VLOOKUP($C58,'Calgary NorAm Halfpipe Feb 11'!$A$17:$I$132,9,FALSE))=TRUE,0,VLOOKUP($C58,'Calgary NorAm Halfpipe Feb 11'!$A$17:$I$132,9,FALSE))</f>
        <v>0</v>
      </c>
      <c r="K58" s="23">
        <f>IF(ISNA(VLOOKUP($C58,'Calgary NorAm SS'!$A$17:$I$132,9,FALSE))=TRUE,0,VLOOKUP($C58,'Calgary NorAm SS'!$A$17:$I$132,9,FALSE))</f>
        <v>0</v>
      </c>
      <c r="L58" s="23">
        <f>IF(ISNA(VLOOKUP($C58,'Caledon Timber Tour'!$A$17:$I$132,9,FALSE))=TRUE,0,VLOOKUP($C58,'Caledon Timber Tour'!$A$17:$I$132,9,FALSE))</f>
        <v>13</v>
      </c>
      <c r="M58" s="23">
        <f>IF(ISNA(VLOOKUP($C58,'Horseshoe Provincials SS'!$A$17:$I$132,9,FALSE))=TRUE,0,VLOOKUP($C58,'Horseshoe Provincials SS'!$A$17:$I$132,9,FALSE))</f>
        <v>41</v>
      </c>
      <c r="N58" s="23">
        <f>IF(ISNA(VLOOKUP($C58,'Calgary Nor Am HP Feb 10'!$A$17:$I$132,9,FALSE))=TRUE,0,VLOOKUP($C58,'Calgary Nor Am HP Feb 10'!$A$17:$I$132,9,FALSE))</f>
        <v>0</v>
      </c>
      <c r="O58" s="23">
        <f>IF(ISNA(VLOOKUP($C58,'Aspen Nor-Am SS'!$A$17:$I$132,9,FALSE))=TRUE,0,VLOOKUP($C58,'Aspen Nor-Am SS'!$A$17:$I$132,9,FALSE))</f>
        <v>0</v>
      </c>
      <c r="P58" s="23">
        <f>IF(ISNA(VLOOKUP($C58,'Aspen Nor-Am BA'!$A$17:$I$132,9,FALSE))=TRUE,0,VLOOKUP($C58,'Aspen Nor-Am BA'!$A$17:$I$132,9,FALSE))</f>
        <v>0</v>
      </c>
      <c r="Q58" s="23">
        <f>IF(ISNA(VLOOKUP($C58,'Jr. Nats SS'!$A$17:$I$132,9,FALSE))=TRUE,0,VLOOKUP($C58,'Jr. Nats SS'!$A$17:$I$132,9,FALSE))</f>
        <v>0</v>
      </c>
      <c r="R58" s="23">
        <f>IF(ISNA(VLOOKUP($C58,'Jr. Nats BA'!$A$17:$I$132,9,FALSE))=TRUE,0,VLOOKUP($C58,'Jr. Nats BA'!$A$17:$I$132,9,FALSE))</f>
        <v>0</v>
      </c>
      <c r="S58" s="23">
        <f>IF(ISNA(VLOOKUP($C58,'Jr. Nats HP'!$A$17:$I$132,9,FALSE))=TRUE,0,VLOOKUP($C58,'Jr. Nats HP'!$A$17:$I$132,9,FALSE))</f>
        <v>0</v>
      </c>
      <c r="T58" s="23">
        <f>IF(ISNA(VLOOKUP($C58,'Mammoth NorAM SS'!$A$17:$I$132,9,FALSE))=TRUE,0,VLOOKUP($C58,'Mammoth NorAM SS'!$A$17:$I$132,9,FALSE))</f>
        <v>0</v>
      </c>
      <c r="U58" s="23">
        <f>IF(ISNA(VLOOKUP($C58,'Stoneham Canada Cup SS'!$A$17:$I$132,9,FALSE))=TRUE,0,VLOOKUP($C58,'Stoneham Canada Cup SS'!$A$17:$I$132,9,FALSE))</f>
        <v>0</v>
      </c>
      <c r="V58" s="23">
        <f>IF(ISNA(VLOOKUP($C58,'Stoneham Canada Cup HP'!$A$17:$I$132,9,FALSE))=TRUE,0,VLOOKUP($C58,'Stoneham Canada Cup HP'!$A$17:$I$132,9,FALSE))</f>
        <v>0</v>
      </c>
      <c r="W58" s="23">
        <f>IF(ISNA(VLOOKUP($C58,'Le Relais Nor Am'!$A$17:$I$132,9,FALSE))=TRUE,0,VLOOKUP($C58,'Le Relais Nor Am'!$A$17:$I$132,9,FALSE))</f>
        <v>0</v>
      </c>
      <c r="X58" s="23">
        <f>IF(ISNA(VLOOKUP($C58,'Step Up Tour Le Relais PRO'!$A$17:$I$132,9,FALSE))=TRUE,0,VLOOKUP($C58,'Step Up Tour Le Relais PRO'!$A$17:$I$132,9,FALSE))</f>
        <v>0</v>
      </c>
    </row>
    <row r="59" spans="1:24" ht="15" customHeight="1">
      <c r="A59" s="100" t="s">
        <v>121</v>
      </c>
      <c r="B59" s="100" t="s">
        <v>68</v>
      </c>
      <c r="C59" s="96" t="s">
        <v>132</v>
      </c>
      <c r="D59" s="103">
        <f>IF(ISNA(VLOOKUP($C59,'RPA Calculations'!$C$6:$K$118,3,FALSE))=TRUE,"0",VLOOKUP($C59,'RPA Calculations'!$C$6:$K$118,3,FALSE))</f>
        <v>53</v>
      </c>
      <c r="E59" s="22" t="str">
        <f>IF(ISNA(VLOOKUP($C59,'COT SS MT.SIAMA'!$A$17:$I$137,9,FALSE))=TRUE,"0",VLOOKUP($C59,'COT SS MT.SIAMA'!$A$17:$I$137,9,FALSE))</f>
        <v>0</v>
      </c>
      <c r="F59" s="22" t="str">
        <f>IF(ISNA(VLOOKUP($C59,'COT B.A MT SIAMA'!$A$17:$I$129,9,FALSE))=TRUE,"0",VLOOKUP($C59,'COT B.A MT SIAMA'!$A$17:$I$129,9,FALSE))</f>
        <v>0</v>
      </c>
      <c r="G59" s="23">
        <f>IF(ISNA(VLOOKUP($C59,'Muskoka TT Jan 20'!$A$17:$I$132,9,FALSE))=TRUE,0,VLOOKUP($C59,'Muskoka TT Jan 20'!$A$17:$I$132,9,FALSE))</f>
        <v>46</v>
      </c>
      <c r="H59" s="23">
        <f>IF(ISNA(VLOOKUP($C59,'Muskoka TT Jan 21'!$A$17:$I$132,9,FALSE))=TRUE,0,VLOOKUP($C59,'Muskoka TT Jan 21'!$A$17:$I$132,9,FALSE))</f>
        <v>30</v>
      </c>
      <c r="I59" s="23">
        <f>IF(ISNA(VLOOKUP($C59,'Canada Cup Calgary SS'!$A$17:$I$132,9,FALSE))=TRUE,0,VLOOKUP($C59,'Canada Cup Calgary SS'!$A$17:$I$132,9,FALSE))</f>
        <v>0</v>
      </c>
      <c r="J59" s="23">
        <f>IF(ISNA(VLOOKUP($C59,'Calgary NorAm Halfpipe Feb 11'!$A$17:$I$132,9,FALSE))=TRUE,0,VLOOKUP($C59,'Calgary NorAm Halfpipe Feb 11'!$A$17:$I$132,9,FALSE))</f>
        <v>0</v>
      </c>
      <c r="K59" s="23">
        <f>IF(ISNA(VLOOKUP($C59,'Calgary NorAm SS'!$A$17:$I$132,9,FALSE))=TRUE,0,VLOOKUP($C59,'Calgary NorAm SS'!$A$17:$I$132,9,FALSE))</f>
        <v>0</v>
      </c>
      <c r="L59" s="23">
        <f>IF(ISNA(VLOOKUP($C59,'Caledon Timber Tour'!$A$17:$I$132,9,FALSE))=TRUE,0,VLOOKUP($C59,'Caledon Timber Tour'!$A$17:$I$132,9,FALSE))</f>
        <v>36</v>
      </c>
      <c r="M59" s="23">
        <f>IF(ISNA(VLOOKUP($C59,'Horseshoe Provincials SS'!$A$17:$I$132,9,FALSE))=TRUE,0,VLOOKUP($C59,'Horseshoe Provincials SS'!$A$17:$I$132,9,FALSE))</f>
        <v>35</v>
      </c>
      <c r="N59" s="23">
        <f>IF(ISNA(VLOOKUP($C59,'Calgary Nor Am HP Feb 10'!$A$17:$I$132,9,FALSE))=TRUE,0,VLOOKUP($C59,'Calgary Nor Am HP Feb 10'!$A$17:$I$132,9,FALSE))</f>
        <v>0</v>
      </c>
      <c r="O59" s="23">
        <f>IF(ISNA(VLOOKUP($C59,'Aspen Nor-Am SS'!$A$17:$I$132,9,FALSE))=TRUE,0,VLOOKUP($C59,'Aspen Nor-Am SS'!$A$17:$I$132,9,FALSE))</f>
        <v>0</v>
      </c>
      <c r="P59" s="23">
        <f>IF(ISNA(VLOOKUP($C59,'Aspen Nor-Am BA'!$A$17:$I$132,9,FALSE))=TRUE,0,VLOOKUP($C59,'Aspen Nor-Am BA'!$A$17:$I$132,9,FALSE))</f>
        <v>0</v>
      </c>
      <c r="Q59" s="23">
        <f>IF(ISNA(VLOOKUP($C59,'Jr. Nats SS'!$A$17:$I$132,9,FALSE))=TRUE,0,VLOOKUP($C59,'Jr. Nats SS'!$A$17:$I$132,9,FALSE))</f>
        <v>0</v>
      </c>
      <c r="R59" s="23">
        <f>IF(ISNA(VLOOKUP($C59,'Jr. Nats BA'!$A$17:$I$132,9,FALSE))=TRUE,0,VLOOKUP($C59,'Jr. Nats BA'!$A$17:$I$132,9,FALSE))</f>
        <v>0</v>
      </c>
      <c r="S59" s="23">
        <f>IF(ISNA(VLOOKUP($C59,'Jr. Nats HP'!$A$17:$I$132,9,FALSE))=TRUE,0,VLOOKUP($C59,'Jr. Nats HP'!$A$17:$I$132,9,FALSE))</f>
        <v>0</v>
      </c>
      <c r="T59" s="23">
        <f>IF(ISNA(VLOOKUP($C59,'Mammoth NorAM SS'!$A$17:$I$132,9,FALSE))=TRUE,0,VLOOKUP($C59,'Mammoth NorAM SS'!$A$17:$I$132,9,FALSE))</f>
        <v>0</v>
      </c>
      <c r="U59" s="23">
        <f>IF(ISNA(VLOOKUP($C59,'Stoneham Canada Cup SS'!$A$17:$I$132,9,FALSE))=TRUE,0,VLOOKUP($C59,'Stoneham Canada Cup SS'!$A$17:$I$132,9,FALSE))</f>
        <v>0</v>
      </c>
      <c r="V59" s="23">
        <f>IF(ISNA(VLOOKUP($C59,'Stoneham Canada Cup HP'!$A$17:$I$132,9,FALSE))=TRUE,0,VLOOKUP($C59,'Stoneham Canada Cup HP'!$A$17:$I$132,9,FALSE))</f>
        <v>0</v>
      </c>
      <c r="W59" s="23">
        <f>IF(ISNA(VLOOKUP($C59,'Le Relais Nor Am'!$A$17:$I$132,9,FALSE))=TRUE,0,VLOOKUP($C59,'Le Relais Nor Am'!$A$17:$I$132,9,FALSE))</f>
        <v>0</v>
      </c>
      <c r="X59" s="23">
        <f>IF(ISNA(VLOOKUP($C59,'Step Up Tour Le Relais PRO'!$A$17:$I$132,9,FALSE))=TRUE,0,VLOOKUP($C59,'Step Up Tour Le Relais PRO'!$A$17:$I$132,9,FALSE))</f>
        <v>0</v>
      </c>
    </row>
    <row r="60" spans="1:24" ht="15" customHeight="1">
      <c r="A60" s="100" t="s">
        <v>69</v>
      </c>
      <c r="B60" s="100" t="s">
        <v>68</v>
      </c>
      <c r="C60" s="96" t="s">
        <v>103</v>
      </c>
      <c r="D60" s="103">
        <f>IF(ISNA(VLOOKUP($C60,'RPA Calculations'!$C$6:$K$118,3,FALSE))=TRUE,"0",VLOOKUP($C60,'RPA Calculations'!$C$6:$K$118,3,FALSE))</f>
        <v>54</v>
      </c>
      <c r="E60" s="22" t="str">
        <f>IF(ISNA(VLOOKUP($C60,'COT SS MT.SIAMA'!$A$17:$I$137,9,FALSE))=TRUE,"0",VLOOKUP($C60,'COT SS MT.SIAMA'!$A$17:$I$137,9,FALSE))</f>
        <v>0</v>
      </c>
      <c r="F60" s="22" t="str">
        <f>IF(ISNA(VLOOKUP($C60,'COT B.A MT SIAMA'!$A$17:$I$129,9,FALSE))=TRUE,"0",VLOOKUP($C60,'COT B.A MT SIAMA'!$A$17:$I$129,9,FALSE))</f>
        <v>0</v>
      </c>
      <c r="G60" s="23">
        <f>IF(ISNA(VLOOKUP($C60,'Muskoka TT Jan 20'!$A$17:$I$132,9,FALSE))=TRUE,0,VLOOKUP($C60,'Muskoka TT Jan 20'!$A$17:$I$132,9,FALSE))</f>
        <v>21</v>
      </c>
      <c r="H60" s="23">
        <f>IF(ISNA(VLOOKUP($C60,'Muskoka TT Jan 21'!$A$17:$I$132,9,FALSE))=TRUE,0,VLOOKUP($C60,'Muskoka TT Jan 21'!$A$17:$I$132,9,FALSE))</f>
        <v>27</v>
      </c>
      <c r="I60" s="23">
        <f>IF(ISNA(VLOOKUP($C60,'Canada Cup Calgary SS'!$A$17:$I$132,9,FALSE))=TRUE,0,VLOOKUP($C60,'Canada Cup Calgary SS'!$A$17:$I$132,9,FALSE))</f>
        <v>0</v>
      </c>
      <c r="J60" s="23">
        <f>IF(ISNA(VLOOKUP($C60,'Calgary NorAm Halfpipe Feb 11'!$A$17:$I$132,9,FALSE))=TRUE,0,VLOOKUP($C60,'Calgary NorAm Halfpipe Feb 11'!$A$17:$I$132,9,FALSE))</f>
        <v>0</v>
      </c>
      <c r="K60" s="23">
        <f>IF(ISNA(VLOOKUP($C60,'Calgary NorAm SS'!$A$17:$I$132,9,FALSE))=TRUE,0,VLOOKUP($C60,'Calgary NorAm SS'!$A$17:$I$132,9,FALSE))</f>
        <v>0</v>
      </c>
      <c r="L60" s="23">
        <f>IF(ISNA(VLOOKUP($C60,'Caledon Timber Tour'!$A$17:$I$132,9,FALSE))=TRUE,0,VLOOKUP($C60,'Caledon Timber Tour'!$A$17:$I$132,9,FALSE))</f>
        <v>0</v>
      </c>
      <c r="M60" s="23">
        <f>IF(ISNA(VLOOKUP($C60,'Horseshoe Provincials SS'!$A$17:$I$132,9,FALSE))=TRUE,0,VLOOKUP($C60,'Horseshoe Provincials SS'!$A$17:$I$132,9,FALSE))</f>
        <v>40</v>
      </c>
      <c r="N60" s="23">
        <f>IF(ISNA(VLOOKUP($C60,'Calgary Nor Am HP Feb 10'!$A$17:$I$132,9,FALSE))=TRUE,0,VLOOKUP($C60,'Calgary Nor Am HP Feb 10'!$A$17:$I$132,9,FALSE))</f>
        <v>0</v>
      </c>
      <c r="O60" s="23">
        <f>IF(ISNA(VLOOKUP($C60,'Aspen Nor-Am SS'!$A$17:$I$132,9,FALSE))=TRUE,0,VLOOKUP($C60,'Aspen Nor-Am SS'!$A$17:$I$132,9,FALSE))</f>
        <v>0</v>
      </c>
      <c r="P60" s="23">
        <f>IF(ISNA(VLOOKUP($C60,'Aspen Nor-Am BA'!$A$17:$I$132,9,FALSE))=TRUE,0,VLOOKUP($C60,'Aspen Nor-Am BA'!$A$17:$I$132,9,FALSE))</f>
        <v>0</v>
      </c>
      <c r="Q60" s="23">
        <f>IF(ISNA(VLOOKUP($C60,'Jr. Nats SS'!$A$17:$I$132,9,FALSE))=TRUE,0,VLOOKUP($C60,'Jr. Nats SS'!$A$17:$I$132,9,FALSE))</f>
        <v>0</v>
      </c>
      <c r="R60" s="23">
        <f>IF(ISNA(VLOOKUP($C60,'Jr. Nats BA'!$A$17:$I$132,9,FALSE))=TRUE,0,VLOOKUP($C60,'Jr. Nats BA'!$A$17:$I$132,9,FALSE))</f>
        <v>0</v>
      </c>
      <c r="S60" s="23">
        <f>IF(ISNA(VLOOKUP($C60,'Jr. Nats HP'!$A$17:$I$132,9,FALSE))=TRUE,0,VLOOKUP($C60,'Jr. Nats HP'!$A$17:$I$132,9,FALSE))</f>
        <v>0</v>
      </c>
      <c r="T60" s="23">
        <f>IF(ISNA(VLOOKUP($C60,'Mammoth NorAM SS'!$A$17:$I$132,9,FALSE))=TRUE,0,VLOOKUP($C60,'Mammoth NorAM SS'!$A$17:$I$132,9,FALSE))</f>
        <v>0</v>
      </c>
      <c r="U60" s="23">
        <f>IF(ISNA(VLOOKUP($C60,'Stoneham Canada Cup SS'!$A$17:$I$132,9,FALSE))=TRUE,0,VLOOKUP($C60,'Stoneham Canada Cup SS'!$A$17:$I$132,9,FALSE))</f>
        <v>0</v>
      </c>
      <c r="V60" s="23">
        <f>IF(ISNA(VLOOKUP($C60,'Stoneham Canada Cup HP'!$A$17:$I$132,9,FALSE))=TRUE,0,VLOOKUP($C60,'Stoneham Canada Cup HP'!$A$17:$I$132,9,FALSE))</f>
        <v>0</v>
      </c>
      <c r="W60" s="23">
        <f>IF(ISNA(VLOOKUP($C60,'Le Relais Nor Am'!$A$17:$I$132,9,FALSE))=TRUE,0,VLOOKUP($C60,'Le Relais Nor Am'!$A$17:$I$132,9,FALSE))</f>
        <v>0</v>
      </c>
      <c r="X60" s="23">
        <f>IF(ISNA(VLOOKUP($C60,'Step Up Tour Le Relais PRO'!$A$17:$I$132,9,FALSE))=TRUE,0,VLOOKUP($C60,'Step Up Tour Le Relais PRO'!$A$17:$I$132,9,FALSE))</f>
        <v>0</v>
      </c>
    </row>
    <row r="61" spans="1:24" ht="15" customHeight="1">
      <c r="A61" s="100" t="s">
        <v>92</v>
      </c>
      <c r="B61" s="100" t="s">
        <v>71</v>
      </c>
      <c r="C61" s="96" t="s">
        <v>98</v>
      </c>
      <c r="D61" s="103">
        <f>IF(ISNA(VLOOKUP($C61,'RPA Calculations'!$C$6:$K$118,3,FALSE))=TRUE,"0",VLOOKUP($C61,'RPA Calculations'!$C$6:$K$118,3,FALSE))</f>
        <v>55</v>
      </c>
      <c r="E61" s="22" t="str">
        <f>IF(ISNA(VLOOKUP($C61,'COT SS MT.SIAMA'!$A$17:$I$137,9,FALSE))=TRUE,"0",VLOOKUP($C61,'COT SS MT.SIAMA'!$A$17:$I$137,9,FALSE))</f>
        <v>0</v>
      </c>
      <c r="F61" s="22" t="str">
        <f>IF(ISNA(VLOOKUP($C61,'COT B.A MT SIAMA'!$A$17:$I$129,9,FALSE))=TRUE,"0",VLOOKUP($C61,'COT B.A MT SIAMA'!$A$17:$I$129,9,FALSE))</f>
        <v>0</v>
      </c>
      <c r="G61" s="23">
        <f>IF(ISNA(VLOOKUP($C61,'Muskoka TT Jan 20'!$A$17:$I$132,9,FALSE))=TRUE,0,VLOOKUP($C61,'Muskoka TT Jan 20'!$A$17:$I$132,9,FALSE))</f>
        <v>17</v>
      </c>
      <c r="H61" s="23">
        <f>IF(ISNA(VLOOKUP($C61,'Muskoka TT Jan 21'!$A$17:$I$132,9,FALSE))=TRUE,0,VLOOKUP($C61,'Muskoka TT Jan 21'!$A$17:$I$132,9,FALSE))</f>
        <v>0</v>
      </c>
      <c r="I61" s="23">
        <f>IF(ISNA(VLOOKUP($C61,'Canada Cup Calgary SS'!$A$17:$I$132,9,FALSE))=TRUE,0,VLOOKUP($C61,'Canada Cup Calgary SS'!$A$17:$I$132,9,FALSE))</f>
        <v>0</v>
      </c>
      <c r="J61" s="23">
        <f>IF(ISNA(VLOOKUP($C61,'Calgary NorAm Halfpipe Feb 11'!$A$17:$I$132,9,FALSE))=TRUE,0,VLOOKUP($C61,'Calgary NorAm Halfpipe Feb 11'!$A$17:$I$132,9,FALSE))</f>
        <v>0</v>
      </c>
      <c r="K61" s="23">
        <f>IF(ISNA(VLOOKUP($C61,'Calgary NorAm SS'!$A$17:$I$132,9,FALSE))=TRUE,0,VLOOKUP($C61,'Calgary NorAm SS'!$A$17:$I$132,9,FALSE))</f>
        <v>0</v>
      </c>
      <c r="L61" s="23">
        <f>IF(ISNA(VLOOKUP($C61,'Caledon Timber Tour'!$A$17:$I$132,9,FALSE))=TRUE,0,VLOOKUP($C61,'Caledon Timber Tour'!$A$17:$I$132,9,FALSE))</f>
        <v>0</v>
      </c>
      <c r="M61" s="23">
        <f>IF(ISNA(VLOOKUP($C61,'Horseshoe Provincials SS'!$A$17:$I$132,9,FALSE))=TRUE,0,VLOOKUP($C61,'Horseshoe Provincials SS'!$A$17:$I$132,9,FALSE))</f>
        <v>22</v>
      </c>
      <c r="N61" s="23">
        <f>IF(ISNA(VLOOKUP($C61,'Calgary Nor Am HP Feb 10'!$A$17:$I$132,9,FALSE))=TRUE,0,VLOOKUP($C61,'Calgary Nor Am HP Feb 10'!$A$17:$I$132,9,FALSE))</f>
        <v>0</v>
      </c>
      <c r="O61" s="23">
        <f>IF(ISNA(VLOOKUP($C61,'Aspen Nor-Am SS'!$A$17:$I$132,9,FALSE))=TRUE,0,VLOOKUP($C61,'Aspen Nor-Am SS'!$A$17:$I$132,9,FALSE))</f>
        <v>0</v>
      </c>
      <c r="P61" s="23">
        <f>IF(ISNA(VLOOKUP($C61,'Aspen Nor-Am BA'!$A$17:$I$132,9,FALSE))=TRUE,0,VLOOKUP($C61,'Aspen Nor-Am BA'!$A$17:$I$132,9,FALSE))</f>
        <v>0</v>
      </c>
      <c r="Q61" s="23">
        <f>IF(ISNA(VLOOKUP($C61,'Jr. Nats SS'!$A$17:$I$132,9,FALSE))=TRUE,0,VLOOKUP($C61,'Jr. Nats SS'!$A$17:$I$132,9,FALSE))</f>
        <v>0</v>
      </c>
      <c r="R61" s="23">
        <f>IF(ISNA(VLOOKUP($C61,'Jr. Nats BA'!$A$17:$I$132,9,FALSE))=TRUE,0,VLOOKUP($C61,'Jr. Nats BA'!$A$17:$I$132,9,FALSE))</f>
        <v>0</v>
      </c>
      <c r="S61" s="23">
        <f>IF(ISNA(VLOOKUP($C61,'Jr. Nats HP'!$A$17:$I$132,9,FALSE))=TRUE,0,VLOOKUP($C61,'Jr. Nats HP'!$A$17:$I$132,9,FALSE))</f>
        <v>0</v>
      </c>
      <c r="T61" s="23">
        <f>IF(ISNA(VLOOKUP($C61,'Mammoth NorAM SS'!$A$17:$I$132,9,FALSE))=TRUE,0,VLOOKUP($C61,'Mammoth NorAM SS'!$A$17:$I$132,9,FALSE))</f>
        <v>0</v>
      </c>
      <c r="U61" s="23">
        <f>IF(ISNA(VLOOKUP($C61,'Stoneham Canada Cup SS'!$A$17:$I$132,9,FALSE))=TRUE,0,VLOOKUP($C61,'Stoneham Canada Cup SS'!$A$17:$I$132,9,FALSE))</f>
        <v>0</v>
      </c>
      <c r="V61" s="23">
        <f>IF(ISNA(VLOOKUP($C61,'Stoneham Canada Cup HP'!$A$17:$I$132,9,FALSE))=TRUE,0,VLOOKUP($C61,'Stoneham Canada Cup HP'!$A$17:$I$132,9,FALSE))</f>
        <v>0</v>
      </c>
      <c r="W61" s="23">
        <f>IF(ISNA(VLOOKUP($C61,'Le Relais Nor Am'!$A$17:$I$132,9,FALSE))=TRUE,0,VLOOKUP($C61,'Le Relais Nor Am'!$A$17:$I$132,9,FALSE))</f>
        <v>0</v>
      </c>
      <c r="X61" s="23">
        <f>IF(ISNA(VLOOKUP($C61,'Step Up Tour Le Relais PRO'!$A$17:$I$132,9,FALSE))=TRUE,0,VLOOKUP($C61,'Step Up Tour Le Relais PRO'!$A$17:$I$132,9,FALSE))</f>
        <v>0</v>
      </c>
    </row>
    <row r="62" spans="1:24" ht="15" customHeight="1">
      <c r="A62" s="100" t="s">
        <v>112</v>
      </c>
      <c r="B62" s="100" t="s">
        <v>71</v>
      </c>
      <c r="C62" s="96" t="s">
        <v>111</v>
      </c>
      <c r="D62" s="103">
        <f>IF(ISNA(VLOOKUP($C62,'RPA Calculations'!$C$6:$K$118,3,FALSE))=TRUE,"0",VLOOKUP($C62,'RPA Calculations'!$C$6:$K$118,3,FALSE))</f>
        <v>56</v>
      </c>
      <c r="E62" s="22" t="str">
        <f>IF(ISNA(VLOOKUP($C62,'COT SS MT.SIAMA'!$A$17:$I$137,9,FALSE))=TRUE,"0",VLOOKUP($C62,'COT SS MT.SIAMA'!$A$17:$I$137,9,FALSE))</f>
        <v>0</v>
      </c>
      <c r="F62" s="22" t="str">
        <f>IF(ISNA(VLOOKUP($C62,'COT B.A MT SIAMA'!$A$17:$I$129,9,FALSE))=TRUE,"0",VLOOKUP($C62,'COT B.A MT SIAMA'!$A$17:$I$129,9,FALSE))</f>
        <v>0</v>
      </c>
      <c r="G62" s="23">
        <f>IF(ISNA(VLOOKUP($C62,'Muskoka TT Jan 20'!$A$17:$I$132,9,FALSE))=TRUE,0,VLOOKUP($C62,'Muskoka TT Jan 20'!$A$17:$I$132,9,FALSE))</f>
        <v>28</v>
      </c>
      <c r="H62" s="23">
        <f>IF(ISNA(VLOOKUP($C62,'Muskoka TT Jan 21'!$A$17:$I$132,9,FALSE))=TRUE,0,VLOOKUP($C62,'Muskoka TT Jan 21'!$A$17:$I$132,9,FALSE))</f>
        <v>29</v>
      </c>
      <c r="I62" s="23">
        <f>IF(ISNA(VLOOKUP($C62,'Canada Cup Calgary SS'!$A$17:$I$132,9,FALSE))=TRUE,0,VLOOKUP($C62,'Canada Cup Calgary SS'!$A$17:$I$132,9,FALSE))</f>
        <v>0</v>
      </c>
      <c r="J62" s="23">
        <f>IF(ISNA(VLOOKUP($C62,'Calgary NorAm Halfpipe Feb 11'!$A$17:$I$132,9,FALSE))=TRUE,0,VLOOKUP($C62,'Calgary NorAm Halfpipe Feb 11'!$A$17:$I$132,9,FALSE))</f>
        <v>0</v>
      </c>
      <c r="K62" s="23">
        <f>IF(ISNA(VLOOKUP($C62,'Calgary NorAm SS'!$A$17:$I$132,9,FALSE))=TRUE,0,VLOOKUP($C62,'Calgary NorAm SS'!$A$17:$I$132,9,FALSE))</f>
        <v>0</v>
      </c>
      <c r="L62" s="23">
        <f>IF(ISNA(VLOOKUP($C62,'Caledon Timber Tour'!$A$17:$I$132,9,FALSE))=TRUE,0,VLOOKUP($C62,'Caledon Timber Tour'!$A$17:$I$132,9,FALSE))</f>
        <v>37</v>
      </c>
      <c r="M62" s="23">
        <f>IF(ISNA(VLOOKUP($C62,'Horseshoe Provincials SS'!$A$17:$I$132,9,FALSE))=TRUE,0,VLOOKUP($C62,'Horseshoe Provincials SS'!$A$17:$I$132,9,FALSE))</f>
        <v>0</v>
      </c>
      <c r="N62" s="23">
        <f>IF(ISNA(VLOOKUP($C62,'Calgary Nor Am HP Feb 10'!$A$17:$I$132,9,FALSE))=TRUE,0,VLOOKUP($C62,'Calgary Nor Am HP Feb 10'!$A$17:$I$132,9,FALSE))</f>
        <v>0</v>
      </c>
      <c r="O62" s="23">
        <f>IF(ISNA(VLOOKUP($C62,'Aspen Nor-Am SS'!$A$17:$I$132,9,FALSE))=TRUE,0,VLOOKUP($C62,'Aspen Nor-Am SS'!$A$17:$I$132,9,FALSE))</f>
        <v>0</v>
      </c>
      <c r="P62" s="23">
        <f>IF(ISNA(VLOOKUP($C62,'Aspen Nor-Am BA'!$A$17:$I$132,9,FALSE))=TRUE,0,VLOOKUP($C62,'Aspen Nor-Am BA'!$A$17:$I$132,9,FALSE))</f>
        <v>0</v>
      </c>
      <c r="Q62" s="23">
        <f>IF(ISNA(VLOOKUP($C62,'Jr. Nats SS'!$A$17:$I$132,9,FALSE))=TRUE,0,VLOOKUP($C62,'Jr. Nats SS'!$A$17:$I$132,9,FALSE))</f>
        <v>0</v>
      </c>
      <c r="R62" s="23">
        <f>IF(ISNA(VLOOKUP($C62,'Jr. Nats BA'!$A$17:$I$132,9,FALSE))=TRUE,0,VLOOKUP($C62,'Jr. Nats BA'!$A$17:$I$132,9,FALSE))</f>
        <v>0</v>
      </c>
      <c r="S62" s="23">
        <f>IF(ISNA(VLOOKUP($C62,'Jr. Nats HP'!$A$17:$I$132,9,FALSE))=TRUE,0,VLOOKUP($C62,'Jr. Nats HP'!$A$17:$I$132,9,FALSE))</f>
        <v>0</v>
      </c>
      <c r="T62" s="23">
        <f>IF(ISNA(VLOOKUP($C62,'Mammoth NorAM SS'!$A$17:$I$132,9,FALSE))=TRUE,0,VLOOKUP($C62,'Mammoth NorAM SS'!$A$17:$I$132,9,FALSE))</f>
        <v>0</v>
      </c>
      <c r="U62" s="23">
        <f>IF(ISNA(VLOOKUP($C62,'Stoneham Canada Cup SS'!$A$17:$I$132,9,FALSE))=TRUE,0,VLOOKUP($C62,'Stoneham Canada Cup SS'!$A$17:$I$132,9,FALSE))</f>
        <v>0</v>
      </c>
      <c r="V62" s="23">
        <f>IF(ISNA(VLOOKUP($C62,'Stoneham Canada Cup HP'!$A$17:$I$132,9,FALSE))=TRUE,0,VLOOKUP($C62,'Stoneham Canada Cup HP'!$A$17:$I$132,9,FALSE))</f>
        <v>0</v>
      </c>
      <c r="W62" s="23">
        <f>IF(ISNA(VLOOKUP($C62,'Le Relais Nor Am'!$A$17:$I$132,9,FALSE))=TRUE,0,VLOOKUP($C62,'Le Relais Nor Am'!$A$17:$I$132,9,FALSE))</f>
        <v>0</v>
      </c>
      <c r="X62" s="23">
        <f>IF(ISNA(VLOOKUP($C62,'Step Up Tour Le Relais PRO'!$A$17:$I$132,9,FALSE))=TRUE,0,VLOOKUP($C62,'Step Up Tour Le Relais PRO'!$A$17:$I$132,9,FALSE))</f>
        <v>0</v>
      </c>
    </row>
    <row r="63" spans="1:24" ht="15" customHeight="1">
      <c r="A63" s="100" t="s">
        <v>101</v>
      </c>
      <c r="B63" s="100" t="s">
        <v>88</v>
      </c>
      <c r="C63" s="96" t="s">
        <v>128</v>
      </c>
      <c r="D63" s="103">
        <f>IF(ISNA(VLOOKUP($C63,'RPA Calculations'!$C$6:$K$118,3,FALSE))=TRUE,"0",VLOOKUP($C63,'RPA Calculations'!$C$6:$K$118,3,FALSE))</f>
        <v>57</v>
      </c>
      <c r="E63" s="22" t="str">
        <f>IF(ISNA(VLOOKUP($C63,'COT SS MT.SIAMA'!$A$17:$I$137,9,FALSE))=TRUE,"0",VLOOKUP($C63,'COT SS MT.SIAMA'!$A$17:$I$137,9,FALSE))</f>
        <v>0</v>
      </c>
      <c r="F63" s="22" t="str">
        <f>IF(ISNA(VLOOKUP($C63,'COT B.A MT SIAMA'!$A$17:$I$129,9,FALSE))=TRUE,"0",VLOOKUP($C63,'COT B.A MT SIAMA'!$A$17:$I$129,9,FALSE))</f>
        <v>0</v>
      </c>
      <c r="G63" s="23">
        <f>IF(ISNA(VLOOKUP($C63,'Muskoka TT Jan 20'!$A$17:$I$132,9,FALSE))=TRUE,0,VLOOKUP($C63,'Muskoka TT Jan 20'!$A$17:$I$132,9,FALSE))</f>
        <v>42</v>
      </c>
      <c r="H63" s="23">
        <f>IF(ISNA(VLOOKUP($C63,'Muskoka TT Jan 21'!$A$17:$I$132,9,FALSE))=TRUE,0,VLOOKUP($C63,'Muskoka TT Jan 21'!$A$17:$I$132,9,FALSE))</f>
        <v>26</v>
      </c>
      <c r="I63" s="23">
        <f>IF(ISNA(VLOOKUP($C63,'Canada Cup Calgary SS'!$A$17:$I$132,9,FALSE))=TRUE,0,VLOOKUP($C63,'Canada Cup Calgary SS'!$A$17:$I$132,9,FALSE))</f>
        <v>0</v>
      </c>
      <c r="J63" s="23">
        <f>IF(ISNA(VLOOKUP($C63,'Calgary NorAm Halfpipe Feb 11'!$A$17:$I$132,9,FALSE))=TRUE,0,VLOOKUP($C63,'Calgary NorAm Halfpipe Feb 11'!$A$17:$I$132,9,FALSE))</f>
        <v>0</v>
      </c>
      <c r="K63" s="23">
        <f>IF(ISNA(VLOOKUP($C63,'Calgary NorAm SS'!$A$17:$I$132,9,FALSE))=TRUE,0,VLOOKUP($C63,'Calgary NorAm SS'!$A$17:$I$132,9,FALSE))</f>
        <v>0</v>
      </c>
      <c r="L63" s="23">
        <f>IF(ISNA(VLOOKUP($C63,'Caledon Timber Tour'!$A$17:$I$132,9,FALSE))=TRUE,0,VLOOKUP($C63,'Caledon Timber Tour'!$A$17:$I$132,9,FALSE))</f>
        <v>0</v>
      </c>
      <c r="M63" s="23">
        <f>IF(ISNA(VLOOKUP($C63,'Horseshoe Provincials SS'!$A$17:$I$132,9,FALSE))=TRUE,0,VLOOKUP($C63,'Horseshoe Provincials SS'!$A$17:$I$132,9,FALSE))</f>
        <v>27</v>
      </c>
      <c r="N63" s="23">
        <f>IF(ISNA(VLOOKUP($C63,'Calgary Nor Am HP Feb 10'!$A$17:$I$132,9,FALSE))=TRUE,0,VLOOKUP($C63,'Calgary Nor Am HP Feb 10'!$A$17:$I$132,9,FALSE))</f>
        <v>0</v>
      </c>
      <c r="O63" s="23">
        <f>IF(ISNA(VLOOKUP($C63,'Aspen Nor-Am SS'!$A$17:$I$132,9,FALSE))=TRUE,0,VLOOKUP($C63,'Aspen Nor-Am SS'!$A$17:$I$132,9,FALSE))</f>
        <v>0</v>
      </c>
      <c r="P63" s="23">
        <f>IF(ISNA(VLOOKUP($C63,'Aspen Nor-Am BA'!$A$17:$I$132,9,FALSE))=TRUE,0,VLOOKUP($C63,'Aspen Nor-Am BA'!$A$17:$I$132,9,FALSE))</f>
        <v>0</v>
      </c>
      <c r="Q63" s="23">
        <f>IF(ISNA(VLOOKUP($C63,'Jr. Nats SS'!$A$17:$I$132,9,FALSE))=TRUE,0,VLOOKUP($C63,'Jr. Nats SS'!$A$17:$I$132,9,FALSE))</f>
        <v>0</v>
      </c>
      <c r="R63" s="23">
        <f>IF(ISNA(VLOOKUP($C63,'Jr. Nats BA'!$A$17:$I$132,9,FALSE))=TRUE,0,VLOOKUP($C63,'Jr. Nats BA'!$A$17:$I$132,9,FALSE))</f>
        <v>0</v>
      </c>
      <c r="S63" s="23">
        <f>IF(ISNA(VLOOKUP($C63,'Jr. Nats HP'!$A$17:$I$132,9,FALSE))=TRUE,0,VLOOKUP($C63,'Jr. Nats HP'!$A$17:$I$132,9,FALSE))</f>
        <v>0</v>
      </c>
      <c r="T63" s="23">
        <f>IF(ISNA(VLOOKUP($C63,'Mammoth NorAM SS'!$A$17:$I$132,9,FALSE))=TRUE,0,VLOOKUP($C63,'Mammoth NorAM SS'!$A$17:$I$132,9,FALSE))</f>
        <v>0</v>
      </c>
      <c r="U63" s="23">
        <f>IF(ISNA(VLOOKUP($C63,'Stoneham Canada Cup SS'!$A$17:$I$132,9,FALSE))=TRUE,0,VLOOKUP($C63,'Stoneham Canada Cup SS'!$A$17:$I$132,9,FALSE))</f>
        <v>0</v>
      </c>
      <c r="V63" s="23">
        <f>IF(ISNA(VLOOKUP($C63,'Stoneham Canada Cup HP'!$A$17:$I$132,9,FALSE))=TRUE,0,VLOOKUP($C63,'Stoneham Canada Cup HP'!$A$17:$I$132,9,FALSE))</f>
        <v>0</v>
      </c>
      <c r="W63" s="23">
        <f>IF(ISNA(VLOOKUP($C63,'Le Relais Nor Am'!$A$17:$I$132,9,FALSE))=TRUE,0,VLOOKUP($C63,'Le Relais Nor Am'!$A$17:$I$132,9,FALSE))</f>
        <v>0</v>
      </c>
      <c r="X63" s="23">
        <f>IF(ISNA(VLOOKUP($C63,'Step Up Tour Le Relais PRO'!$A$17:$I$132,9,FALSE))=TRUE,0,VLOOKUP($C63,'Step Up Tour Le Relais PRO'!$A$17:$I$132,9,FALSE))</f>
        <v>0</v>
      </c>
    </row>
    <row r="64" spans="1:24" ht="15" customHeight="1">
      <c r="A64" s="100" t="s">
        <v>121</v>
      </c>
      <c r="B64" s="100" t="s">
        <v>88</v>
      </c>
      <c r="C64" s="96" t="s">
        <v>125</v>
      </c>
      <c r="D64" s="103">
        <f>IF(ISNA(VLOOKUP($C64,'RPA Calculations'!$C$6:$K$118,3,FALSE))=TRUE,"0",VLOOKUP($C64,'RPA Calculations'!$C$6:$K$118,3,FALSE))</f>
        <v>58</v>
      </c>
      <c r="E64" s="22" t="str">
        <f>IF(ISNA(VLOOKUP($C64,'COT SS MT.SIAMA'!$A$17:$I$137,9,FALSE))=TRUE,"0",VLOOKUP($C64,'COT SS MT.SIAMA'!$A$17:$I$137,9,FALSE))</f>
        <v>0</v>
      </c>
      <c r="F64" s="22" t="str">
        <f>IF(ISNA(VLOOKUP($C64,'COT B.A MT SIAMA'!$A$17:$I$129,9,FALSE))=TRUE,"0",VLOOKUP($C64,'COT B.A MT SIAMA'!$A$17:$I$129,9,FALSE))</f>
        <v>0</v>
      </c>
      <c r="G64" s="23">
        <f>IF(ISNA(VLOOKUP($C64,'Muskoka TT Jan 20'!$A$17:$I$132,9,FALSE))=TRUE,0,VLOOKUP($C64,'Muskoka TT Jan 20'!$A$17:$I$132,9,FALSE))</f>
        <v>40</v>
      </c>
      <c r="H64" s="23">
        <f>IF(ISNA(VLOOKUP($C64,'Muskoka TT Jan 21'!$A$17:$I$132,9,FALSE))=TRUE,0,VLOOKUP($C64,'Muskoka TT Jan 21'!$A$17:$I$132,9,FALSE))</f>
        <v>33</v>
      </c>
      <c r="I64" s="23">
        <f>IF(ISNA(VLOOKUP($C64,'Canada Cup Calgary SS'!$A$17:$I$132,9,FALSE))=TRUE,0,VLOOKUP($C64,'Canada Cup Calgary SS'!$A$17:$I$132,9,FALSE))</f>
        <v>0</v>
      </c>
      <c r="J64" s="23">
        <f>IF(ISNA(VLOOKUP($C64,'Calgary NorAm Halfpipe Feb 11'!$A$17:$I$132,9,FALSE))=TRUE,0,VLOOKUP($C64,'Calgary NorAm Halfpipe Feb 11'!$A$17:$I$132,9,FALSE))</f>
        <v>0</v>
      </c>
      <c r="K64" s="23">
        <f>IF(ISNA(VLOOKUP($C64,'Calgary NorAm SS'!$A$17:$I$132,9,FALSE))=TRUE,0,VLOOKUP($C64,'Calgary NorAm SS'!$A$17:$I$132,9,FALSE))</f>
        <v>0</v>
      </c>
      <c r="L64" s="23">
        <f>IF(ISNA(VLOOKUP($C64,'Caledon Timber Tour'!$A$17:$I$132,9,FALSE))=TRUE,0,VLOOKUP($C64,'Caledon Timber Tour'!$A$17:$I$132,9,FALSE))</f>
        <v>26</v>
      </c>
      <c r="M64" s="23">
        <f>IF(ISNA(VLOOKUP($C64,'Horseshoe Provincials SS'!$A$17:$I$132,9,FALSE))=TRUE,0,VLOOKUP($C64,'Horseshoe Provincials SS'!$A$17:$I$132,9,FALSE))</f>
        <v>43</v>
      </c>
      <c r="N64" s="23">
        <f>IF(ISNA(VLOOKUP($C64,'Calgary Nor Am HP Feb 10'!$A$17:$I$132,9,FALSE))=TRUE,0,VLOOKUP($C64,'Calgary Nor Am HP Feb 10'!$A$17:$I$132,9,FALSE))</f>
        <v>0</v>
      </c>
      <c r="O64" s="23">
        <f>IF(ISNA(VLOOKUP($C64,'Aspen Nor-Am SS'!$A$17:$I$132,9,FALSE))=TRUE,0,VLOOKUP($C64,'Aspen Nor-Am SS'!$A$17:$I$132,9,FALSE))</f>
        <v>0</v>
      </c>
      <c r="P64" s="23">
        <f>IF(ISNA(VLOOKUP($C64,'Aspen Nor-Am BA'!$A$17:$I$132,9,FALSE))=TRUE,0,VLOOKUP($C64,'Aspen Nor-Am BA'!$A$17:$I$132,9,FALSE))</f>
        <v>0</v>
      </c>
      <c r="Q64" s="23">
        <f>IF(ISNA(VLOOKUP($C64,'Jr. Nats SS'!$A$17:$I$132,9,FALSE))=TRUE,0,VLOOKUP($C64,'Jr. Nats SS'!$A$17:$I$132,9,FALSE))</f>
        <v>0</v>
      </c>
      <c r="R64" s="23">
        <f>IF(ISNA(VLOOKUP($C64,'Jr. Nats BA'!$A$17:$I$132,9,FALSE))=TRUE,0,VLOOKUP($C64,'Jr. Nats BA'!$A$17:$I$132,9,FALSE))</f>
        <v>0</v>
      </c>
      <c r="S64" s="23">
        <f>IF(ISNA(VLOOKUP($C64,'Jr. Nats HP'!$A$17:$I$132,9,FALSE))=TRUE,0,VLOOKUP($C64,'Jr. Nats HP'!$A$17:$I$132,9,FALSE))</f>
        <v>0</v>
      </c>
      <c r="T64" s="23">
        <f>IF(ISNA(VLOOKUP($C64,'Mammoth NorAM SS'!$A$17:$I$132,9,FALSE))=TRUE,0,VLOOKUP($C64,'Mammoth NorAM SS'!$A$17:$I$132,9,FALSE))</f>
        <v>0</v>
      </c>
      <c r="U64" s="23">
        <f>IF(ISNA(VLOOKUP($C64,'Stoneham Canada Cup SS'!$A$17:$I$132,9,FALSE))=TRUE,0,VLOOKUP($C64,'Stoneham Canada Cup SS'!$A$17:$I$132,9,FALSE))</f>
        <v>0</v>
      </c>
      <c r="V64" s="23">
        <f>IF(ISNA(VLOOKUP($C64,'Stoneham Canada Cup HP'!$A$17:$I$132,9,FALSE))=TRUE,0,VLOOKUP($C64,'Stoneham Canada Cup HP'!$A$17:$I$132,9,FALSE))</f>
        <v>0</v>
      </c>
      <c r="W64" s="23">
        <f>IF(ISNA(VLOOKUP($C64,'Le Relais Nor Am'!$A$17:$I$132,9,FALSE))=TRUE,0,VLOOKUP($C64,'Le Relais Nor Am'!$A$17:$I$132,9,FALSE))</f>
        <v>0</v>
      </c>
      <c r="X64" s="23">
        <f>IF(ISNA(VLOOKUP($C64,'Step Up Tour Le Relais PRO'!$A$17:$I$132,9,FALSE))=TRUE,0,VLOOKUP($C64,'Step Up Tour Le Relais PRO'!$A$17:$I$132,9,FALSE))</f>
        <v>0</v>
      </c>
    </row>
    <row r="65" spans="1:24" ht="15" customHeight="1">
      <c r="A65" s="100" t="s">
        <v>69</v>
      </c>
      <c r="B65" s="100" t="s">
        <v>72</v>
      </c>
      <c r="C65" s="96" t="s">
        <v>93</v>
      </c>
      <c r="D65" s="103">
        <f>IF(ISNA(VLOOKUP($C65,'RPA Calculations'!$C$6:$K$118,3,FALSE))=TRUE,"0",VLOOKUP($C65,'RPA Calculations'!$C$6:$K$118,3,FALSE))</f>
        <v>59</v>
      </c>
      <c r="E65" s="22" t="str">
        <f>IF(ISNA(VLOOKUP($C65,'COT SS MT.SIAMA'!$A$17:$I$137,9,FALSE))=TRUE,"0",VLOOKUP($C65,'COT SS MT.SIAMA'!$A$17:$I$137,9,FALSE))</f>
        <v>0</v>
      </c>
      <c r="F65" s="22" t="str">
        <f>IF(ISNA(VLOOKUP($C65,'COT B.A MT SIAMA'!$A$17:$I$129,9,FALSE))=TRUE,"0",VLOOKUP($C65,'COT B.A MT SIAMA'!$A$17:$I$129,9,FALSE))</f>
        <v>0</v>
      </c>
      <c r="G65" s="23">
        <f>IF(ISNA(VLOOKUP($C65,'Muskoka TT Jan 20'!$A$17:$I$132,9,FALSE))=TRUE,0,VLOOKUP($C65,'Muskoka TT Jan 20'!$A$17:$I$132,9,FALSE))</f>
        <v>13</v>
      </c>
      <c r="H65" s="23">
        <f>IF(ISNA(VLOOKUP($C65,'Muskoka TT Jan 21'!$A$17:$I$132,9,FALSE))=TRUE,0,VLOOKUP($C65,'Muskoka TT Jan 21'!$A$17:$I$132,9,FALSE))</f>
        <v>0</v>
      </c>
      <c r="I65" s="23">
        <f>IF(ISNA(VLOOKUP($C65,'Canada Cup Calgary SS'!$A$17:$I$132,9,FALSE))=TRUE,0,VLOOKUP($C65,'Canada Cup Calgary SS'!$A$17:$I$132,9,FALSE))</f>
        <v>0</v>
      </c>
      <c r="J65" s="23">
        <f>IF(ISNA(VLOOKUP($C65,'Calgary NorAm Halfpipe Feb 11'!$A$17:$I$132,9,FALSE))=TRUE,0,VLOOKUP($C65,'Calgary NorAm Halfpipe Feb 11'!$A$17:$I$132,9,FALSE))</f>
        <v>0</v>
      </c>
      <c r="K65" s="23">
        <f>IF(ISNA(VLOOKUP($C65,'Calgary NorAm SS'!$A$17:$I$132,9,FALSE))=TRUE,0,VLOOKUP($C65,'Calgary NorAm SS'!$A$17:$I$132,9,FALSE))</f>
        <v>0</v>
      </c>
      <c r="L65" s="23">
        <f>IF(ISNA(VLOOKUP($C65,'Caledon Timber Tour'!$A$17:$I$132,9,FALSE))=TRUE,0,VLOOKUP($C65,'Caledon Timber Tour'!$A$17:$I$132,9,FALSE))</f>
        <v>40</v>
      </c>
      <c r="M65" s="23">
        <f>IF(ISNA(VLOOKUP($C65,'Horseshoe Provincials SS'!$A$17:$I$132,9,FALSE))=TRUE,0,VLOOKUP($C65,'Horseshoe Provincials SS'!$A$17:$I$132,9,FALSE))</f>
        <v>0</v>
      </c>
      <c r="N65" s="23">
        <f>IF(ISNA(VLOOKUP($C65,'Calgary Nor Am HP Feb 10'!$A$17:$I$132,9,FALSE))=TRUE,0,VLOOKUP($C65,'Calgary Nor Am HP Feb 10'!$A$17:$I$132,9,FALSE))</f>
        <v>0</v>
      </c>
      <c r="O65" s="23">
        <f>IF(ISNA(VLOOKUP($C65,'Aspen Nor-Am SS'!$A$17:$I$132,9,FALSE))=TRUE,0,VLOOKUP($C65,'Aspen Nor-Am SS'!$A$17:$I$132,9,FALSE))</f>
        <v>0</v>
      </c>
      <c r="P65" s="23">
        <f>IF(ISNA(VLOOKUP($C65,'Aspen Nor-Am BA'!$A$17:$I$132,9,FALSE))=TRUE,0,VLOOKUP($C65,'Aspen Nor-Am BA'!$A$17:$I$132,9,FALSE))</f>
        <v>0</v>
      </c>
      <c r="Q65" s="23">
        <f>IF(ISNA(VLOOKUP($C65,'Jr. Nats SS'!$A$17:$I$132,9,FALSE))=TRUE,0,VLOOKUP($C65,'Jr. Nats SS'!$A$17:$I$132,9,FALSE))</f>
        <v>0</v>
      </c>
      <c r="R65" s="23">
        <f>IF(ISNA(VLOOKUP($C65,'Jr. Nats BA'!$A$17:$I$132,9,FALSE))=TRUE,0,VLOOKUP($C65,'Jr. Nats BA'!$A$17:$I$132,9,FALSE))</f>
        <v>0</v>
      </c>
      <c r="S65" s="23">
        <f>IF(ISNA(VLOOKUP($C65,'Jr. Nats HP'!$A$17:$I$132,9,FALSE))=TRUE,0,VLOOKUP($C65,'Jr. Nats HP'!$A$17:$I$132,9,FALSE))</f>
        <v>0</v>
      </c>
      <c r="T65" s="23">
        <f>IF(ISNA(VLOOKUP($C65,'Mammoth NorAM SS'!$A$17:$I$132,9,FALSE))=TRUE,0,VLOOKUP($C65,'Mammoth NorAM SS'!$A$17:$I$132,9,FALSE))</f>
        <v>0</v>
      </c>
      <c r="U65" s="23">
        <f>IF(ISNA(VLOOKUP($C65,'Stoneham Canada Cup SS'!$A$17:$I$132,9,FALSE))=TRUE,0,VLOOKUP($C65,'Stoneham Canada Cup SS'!$A$17:$I$132,9,FALSE))</f>
        <v>0</v>
      </c>
      <c r="V65" s="23">
        <f>IF(ISNA(VLOOKUP($C65,'Stoneham Canada Cup HP'!$A$17:$I$132,9,FALSE))=TRUE,0,VLOOKUP($C65,'Stoneham Canada Cup HP'!$A$17:$I$132,9,FALSE))</f>
        <v>0</v>
      </c>
      <c r="W65" s="23">
        <f>IF(ISNA(VLOOKUP($C65,'Le Relais Nor Am'!$A$17:$I$132,9,FALSE))=TRUE,0,VLOOKUP($C65,'Le Relais Nor Am'!$A$17:$I$132,9,FALSE))</f>
        <v>0</v>
      </c>
      <c r="X65" s="23">
        <f>IF(ISNA(VLOOKUP($C65,'Step Up Tour Le Relais PRO'!$A$17:$I$132,9,FALSE))=TRUE,0,VLOOKUP($C65,'Step Up Tour Le Relais PRO'!$A$17:$I$132,9,FALSE))</f>
        <v>0</v>
      </c>
    </row>
    <row r="66" spans="1:24" ht="15" customHeight="1">
      <c r="A66" s="100" t="s">
        <v>96</v>
      </c>
      <c r="B66" s="100" t="s">
        <v>68</v>
      </c>
      <c r="C66" s="96" t="s">
        <v>119</v>
      </c>
      <c r="D66" s="103">
        <f>IF(ISNA(VLOOKUP($C66,'RPA Calculations'!$C$6:$K$118,3,FALSE))=TRUE,"0",VLOOKUP($C66,'RPA Calculations'!$C$6:$K$118,3,FALSE))</f>
        <v>60</v>
      </c>
      <c r="E66" s="22" t="str">
        <f>IF(ISNA(VLOOKUP($C66,'COT SS MT.SIAMA'!$A$17:$I$137,9,FALSE))=TRUE,"0",VLOOKUP($C66,'COT SS MT.SIAMA'!$A$17:$I$137,9,FALSE))</f>
        <v>0</v>
      </c>
      <c r="F66" s="22" t="str">
        <f>IF(ISNA(VLOOKUP($C66,'COT B.A MT SIAMA'!$A$17:$I$129,9,FALSE))=TRUE,"0",VLOOKUP($C66,'COT B.A MT SIAMA'!$A$17:$I$129,9,FALSE))</f>
        <v>0</v>
      </c>
      <c r="G66" s="23">
        <f>IF(ISNA(VLOOKUP($C66,'Muskoka TT Jan 20'!$A$17:$I$132,9,FALSE))=TRUE,0,VLOOKUP($C66,'Muskoka TT Jan 20'!$A$17:$I$132,9,FALSE))</f>
        <v>35</v>
      </c>
      <c r="H66" s="23">
        <f>IF(ISNA(VLOOKUP($C66,'Muskoka TT Jan 21'!$A$17:$I$132,9,FALSE))=TRUE,0,VLOOKUP($C66,'Muskoka TT Jan 21'!$A$17:$I$132,9,FALSE))</f>
        <v>0</v>
      </c>
      <c r="I66" s="23">
        <f>IF(ISNA(VLOOKUP($C66,'Canada Cup Calgary SS'!$A$17:$I$132,9,FALSE))=TRUE,0,VLOOKUP($C66,'Canada Cup Calgary SS'!$A$17:$I$132,9,FALSE))</f>
        <v>0</v>
      </c>
      <c r="J66" s="23">
        <f>IF(ISNA(VLOOKUP($C66,'Calgary NorAm Halfpipe Feb 11'!$A$17:$I$132,9,FALSE))=TRUE,0,VLOOKUP($C66,'Calgary NorAm Halfpipe Feb 11'!$A$17:$I$132,9,FALSE))</f>
        <v>0</v>
      </c>
      <c r="K66" s="23">
        <f>IF(ISNA(VLOOKUP($C66,'Calgary NorAm SS'!$A$17:$I$132,9,FALSE))=TRUE,0,VLOOKUP($C66,'Calgary NorAm SS'!$A$17:$I$132,9,FALSE))</f>
        <v>0</v>
      </c>
      <c r="L66" s="23">
        <f>IF(ISNA(VLOOKUP($C66,'Caledon Timber Tour'!$A$17:$I$132,9,FALSE))=TRUE,0,VLOOKUP($C66,'Caledon Timber Tour'!$A$17:$I$132,9,FALSE))</f>
        <v>43</v>
      </c>
      <c r="M66" s="23">
        <f>IF(ISNA(VLOOKUP($C66,'Horseshoe Provincials SS'!$A$17:$I$132,9,FALSE))=TRUE,0,VLOOKUP($C66,'Horseshoe Provincials SS'!$A$17:$I$132,9,FALSE))</f>
        <v>36</v>
      </c>
      <c r="N66" s="23">
        <f>IF(ISNA(VLOOKUP($C66,'Calgary Nor Am HP Feb 10'!$A$17:$I$132,9,FALSE))=TRUE,0,VLOOKUP($C66,'Calgary Nor Am HP Feb 10'!$A$17:$I$132,9,FALSE))</f>
        <v>0</v>
      </c>
      <c r="O66" s="23">
        <f>IF(ISNA(VLOOKUP($C66,'Aspen Nor-Am SS'!$A$17:$I$132,9,FALSE))=TRUE,0,VLOOKUP($C66,'Aspen Nor-Am SS'!$A$17:$I$132,9,FALSE))</f>
        <v>0</v>
      </c>
      <c r="P66" s="23">
        <f>IF(ISNA(VLOOKUP($C66,'Aspen Nor-Am BA'!$A$17:$I$132,9,FALSE))=TRUE,0,VLOOKUP($C66,'Aspen Nor-Am BA'!$A$17:$I$132,9,FALSE))</f>
        <v>0</v>
      </c>
      <c r="Q66" s="23">
        <f>IF(ISNA(VLOOKUP($C66,'Jr. Nats SS'!$A$17:$I$132,9,FALSE))=TRUE,0,VLOOKUP($C66,'Jr. Nats SS'!$A$17:$I$132,9,FALSE))</f>
        <v>0</v>
      </c>
      <c r="R66" s="23">
        <f>IF(ISNA(VLOOKUP($C66,'Jr. Nats BA'!$A$17:$I$132,9,FALSE))=TRUE,0,VLOOKUP($C66,'Jr. Nats BA'!$A$17:$I$132,9,FALSE))</f>
        <v>0</v>
      </c>
      <c r="S66" s="23">
        <f>IF(ISNA(VLOOKUP($C66,'Jr. Nats HP'!$A$17:$I$132,9,FALSE))=TRUE,0,VLOOKUP($C66,'Jr. Nats HP'!$A$17:$I$132,9,FALSE))</f>
        <v>0</v>
      </c>
      <c r="T66" s="23">
        <f>IF(ISNA(VLOOKUP($C66,'Mammoth NorAM SS'!$A$17:$I$132,9,FALSE))=TRUE,0,VLOOKUP($C66,'Mammoth NorAM SS'!$A$17:$I$132,9,FALSE))</f>
        <v>0</v>
      </c>
      <c r="U66" s="23">
        <f>IF(ISNA(VLOOKUP($C66,'Stoneham Canada Cup SS'!$A$17:$I$132,9,FALSE))=TRUE,0,VLOOKUP($C66,'Stoneham Canada Cup SS'!$A$17:$I$132,9,FALSE))</f>
        <v>0</v>
      </c>
      <c r="V66" s="23">
        <f>IF(ISNA(VLOOKUP($C66,'Stoneham Canada Cup HP'!$A$17:$I$132,9,FALSE))=TRUE,0,VLOOKUP($C66,'Stoneham Canada Cup HP'!$A$17:$I$132,9,FALSE))</f>
        <v>0</v>
      </c>
      <c r="W66" s="23">
        <f>IF(ISNA(VLOOKUP($C66,'Le Relais Nor Am'!$A$17:$I$132,9,FALSE))=TRUE,0,VLOOKUP($C66,'Le Relais Nor Am'!$A$17:$I$132,9,FALSE))</f>
        <v>0</v>
      </c>
      <c r="X66" s="23">
        <f>IF(ISNA(VLOOKUP($C66,'Step Up Tour Le Relais PRO'!$A$17:$I$132,9,FALSE))=TRUE,0,VLOOKUP($C66,'Step Up Tour Le Relais PRO'!$A$17:$I$132,9,FALSE))</f>
        <v>0</v>
      </c>
    </row>
    <row r="67" spans="1:24" ht="15" customHeight="1">
      <c r="A67" s="100" t="s">
        <v>127</v>
      </c>
      <c r="B67" s="100" t="s">
        <v>71</v>
      </c>
      <c r="C67" s="96" t="s">
        <v>126</v>
      </c>
      <c r="D67" s="103">
        <f>IF(ISNA(VLOOKUP($C67,'RPA Calculations'!$C$6:$K$118,3,FALSE))=TRUE,"0",VLOOKUP($C67,'RPA Calculations'!$C$6:$K$118,3,FALSE))</f>
        <v>61</v>
      </c>
      <c r="E67" s="22" t="str">
        <f>IF(ISNA(VLOOKUP($C67,'COT SS MT.SIAMA'!$A$17:$I$137,9,FALSE))=TRUE,"0",VLOOKUP($C67,'COT SS MT.SIAMA'!$A$17:$I$137,9,FALSE))</f>
        <v>0</v>
      </c>
      <c r="F67" s="22" t="str">
        <f>IF(ISNA(VLOOKUP($C67,'COT B.A MT SIAMA'!$A$17:$I$129,9,FALSE))=TRUE,"0",VLOOKUP($C67,'COT B.A MT SIAMA'!$A$17:$I$129,9,FALSE))</f>
        <v>0</v>
      </c>
      <c r="G67" s="23">
        <f>IF(ISNA(VLOOKUP($C67,'Muskoka TT Jan 20'!$A$17:$I$132,9,FALSE))=TRUE,0,VLOOKUP($C67,'Muskoka TT Jan 20'!$A$17:$I$132,9,FALSE))</f>
        <v>41</v>
      </c>
      <c r="H67" s="23">
        <f>IF(ISNA(VLOOKUP($C67,'Muskoka TT Jan 21'!$A$17:$I$132,9,FALSE))=TRUE,0,VLOOKUP($C67,'Muskoka TT Jan 21'!$A$17:$I$132,9,FALSE))</f>
        <v>0</v>
      </c>
      <c r="I67" s="23">
        <f>IF(ISNA(VLOOKUP($C67,'Canada Cup Calgary SS'!$A$17:$I$132,9,FALSE))=TRUE,0,VLOOKUP($C67,'Canada Cup Calgary SS'!$A$17:$I$132,9,FALSE))</f>
        <v>0</v>
      </c>
      <c r="J67" s="23">
        <f>IF(ISNA(VLOOKUP($C67,'Calgary NorAm Halfpipe Feb 11'!$A$17:$I$132,9,FALSE))=TRUE,0,VLOOKUP($C67,'Calgary NorAm Halfpipe Feb 11'!$A$17:$I$132,9,FALSE))</f>
        <v>0</v>
      </c>
      <c r="K67" s="23">
        <f>IF(ISNA(VLOOKUP($C67,'Calgary NorAm SS'!$A$17:$I$132,9,FALSE))=TRUE,0,VLOOKUP($C67,'Calgary NorAm SS'!$A$17:$I$132,9,FALSE))</f>
        <v>0</v>
      </c>
      <c r="L67" s="23">
        <f>IF(ISNA(VLOOKUP($C67,'Caledon Timber Tour'!$A$17:$I$132,9,FALSE))=TRUE,0,VLOOKUP($C67,'Caledon Timber Tour'!$A$17:$I$132,9,FALSE))</f>
        <v>0</v>
      </c>
      <c r="M67" s="23">
        <f>IF(ISNA(VLOOKUP($C67,'Horseshoe Provincials SS'!$A$17:$I$132,9,FALSE))=TRUE,0,VLOOKUP($C67,'Horseshoe Provincials SS'!$A$17:$I$132,9,FALSE))</f>
        <v>37</v>
      </c>
      <c r="N67" s="23">
        <f>IF(ISNA(VLOOKUP($C67,'Calgary Nor Am HP Feb 10'!$A$17:$I$132,9,FALSE))=TRUE,0,VLOOKUP($C67,'Calgary Nor Am HP Feb 10'!$A$17:$I$132,9,FALSE))</f>
        <v>0</v>
      </c>
      <c r="O67" s="23">
        <f>IF(ISNA(VLOOKUP($C67,'Aspen Nor-Am SS'!$A$17:$I$132,9,FALSE))=TRUE,0,VLOOKUP($C67,'Aspen Nor-Am SS'!$A$17:$I$132,9,FALSE))</f>
        <v>0</v>
      </c>
      <c r="P67" s="23">
        <f>IF(ISNA(VLOOKUP($C67,'Aspen Nor-Am BA'!$A$17:$I$132,9,FALSE))=TRUE,0,VLOOKUP($C67,'Aspen Nor-Am BA'!$A$17:$I$132,9,FALSE))</f>
        <v>0</v>
      </c>
      <c r="Q67" s="23">
        <f>IF(ISNA(VLOOKUP($C67,'Jr. Nats SS'!$A$17:$I$132,9,FALSE))=TRUE,0,VLOOKUP($C67,'Jr. Nats SS'!$A$17:$I$132,9,FALSE))</f>
        <v>0</v>
      </c>
      <c r="R67" s="23">
        <f>IF(ISNA(VLOOKUP($C67,'Jr. Nats BA'!$A$17:$I$132,9,FALSE))=TRUE,0,VLOOKUP($C67,'Jr. Nats BA'!$A$17:$I$132,9,FALSE))</f>
        <v>0</v>
      </c>
      <c r="S67" s="23">
        <f>IF(ISNA(VLOOKUP($C67,'Jr. Nats HP'!$A$17:$I$132,9,FALSE))=TRUE,0,VLOOKUP($C67,'Jr. Nats HP'!$A$17:$I$132,9,FALSE))</f>
        <v>0</v>
      </c>
      <c r="T67" s="23">
        <f>IF(ISNA(VLOOKUP($C67,'Mammoth NorAM SS'!$A$17:$I$132,9,FALSE))=TRUE,0,VLOOKUP($C67,'Mammoth NorAM SS'!$A$17:$I$132,9,FALSE))</f>
        <v>0</v>
      </c>
      <c r="U67" s="23">
        <f>IF(ISNA(VLOOKUP($C67,'Stoneham Canada Cup SS'!$A$17:$I$132,9,FALSE))=TRUE,0,VLOOKUP($C67,'Stoneham Canada Cup SS'!$A$17:$I$132,9,FALSE))</f>
        <v>0</v>
      </c>
      <c r="V67" s="23">
        <f>IF(ISNA(VLOOKUP($C67,'Stoneham Canada Cup HP'!$A$17:$I$132,9,FALSE))=TRUE,0,VLOOKUP($C67,'Stoneham Canada Cup HP'!$A$17:$I$132,9,FALSE))</f>
        <v>0</v>
      </c>
      <c r="W67" s="23">
        <f>IF(ISNA(VLOOKUP($C67,'Le Relais Nor Am'!$A$17:$I$132,9,FALSE))=TRUE,0,VLOOKUP($C67,'Le Relais Nor Am'!$A$17:$I$132,9,FALSE))</f>
        <v>0</v>
      </c>
      <c r="X67" s="23">
        <f>IF(ISNA(VLOOKUP($C67,'Step Up Tour Le Relais PRO'!$A$17:$I$132,9,FALSE))=TRUE,0,VLOOKUP($C67,'Step Up Tour Le Relais PRO'!$A$17:$I$132,9,FALSE))</f>
        <v>0</v>
      </c>
    </row>
    <row r="68" spans="1:24" ht="15" customHeight="1">
      <c r="A68" s="100" t="s">
        <v>121</v>
      </c>
      <c r="B68" s="100" t="s">
        <v>88</v>
      </c>
      <c r="C68" s="96" t="s">
        <v>120</v>
      </c>
      <c r="D68" s="103">
        <f>IF(ISNA(VLOOKUP($C68,'RPA Calculations'!$C$6:$K$118,3,FALSE))=TRUE,"0",VLOOKUP($C68,'RPA Calculations'!$C$6:$K$118,3,FALSE))</f>
        <v>62</v>
      </c>
      <c r="E68" s="22" t="str">
        <f>IF(ISNA(VLOOKUP($C68,'COT SS MT.SIAMA'!$A$17:$I$137,9,FALSE))=TRUE,"0",VLOOKUP($C68,'COT SS MT.SIAMA'!$A$17:$I$137,9,FALSE))</f>
        <v>0</v>
      </c>
      <c r="F68" s="22" t="str">
        <f>IF(ISNA(VLOOKUP($C68,'COT B.A MT SIAMA'!$A$17:$I$129,9,FALSE))=TRUE,"0",VLOOKUP($C68,'COT B.A MT SIAMA'!$A$17:$I$129,9,FALSE))</f>
        <v>0</v>
      </c>
      <c r="G68" s="23">
        <f>IF(ISNA(VLOOKUP($C68,'Muskoka TT Jan 20'!$A$17:$I$132,9,FALSE))=TRUE,0,VLOOKUP($C68,'Muskoka TT Jan 20'!$A$17:$I$132,9,FALSE))</f>
        <v>36</v>
      </c>
      <c r="H68" s="23">
        <f>IF(ISNA(VLOOKUP($C68,'Muskoka TT Jan 21'!$A$17:$I$132,9,FALSE))=TRUE,0,VLOOKUP($C68,'Muskoka TT Jan 21'!$A$17:$I$132,9,FALSE))</f>
        <v>24</v>
      </c>
      <c r="I68" s="23">
        <f>IF(ISNA(VLOOKUP($C68,'Canada Cup Calgary SS'!$A$17:$I$132,9,FALSE))=TRUE,0,VLOOKUP($C68,'Canada Cup Calgary SS'!$A$17:$I$132,9,FALSE))</f>
        <v>0</v>
      </c>
      <c r="J68" s="23">
        <f>IF(ISNA(VLOOKUP($C68,'Calgary NorAm Halfpipe Feb 11'!$A$17:$I$132,9,FALSE))=TRUE,0,VLOOKUP($C68,'Calgary NorAm Halfpipe Feb 11'!$A$17:$I$132,9,FALSE))</f>
        <v>0</v>
      </c>
      <c r="K68" s="23">
        <f>IF(ISNA(VLOOKUP($C68,'Calgary NorAm SS'!$A$17:$I$132,9,FALSE))=TRUE,0,VLOOKUP($C68,'Calgary NorAm SS'!$A$17:$I$132,9,FALSE))</f>
        <v>0</v>
      </c>
      <c r="L68" s="23">
        <f>IF(ISNA(VLOOKUP($C68,'Caledon Timber Tour'!$A$17:$I$132,9,FALSE))=TRUE,0,VLOOKUP($C68,'Caledon Timber Tour'!$A$17:$I$132,9,FALSE))</f>
        <v>0</v>
      </c>
      <c r="M68" s="23">
        <f>IF(ISNA(VLOOKUP($C68,'Horseshoe Provincials SS'!$A$17:$I$132,9,FALSE))=TRUE,0,VLOOKUP($C68,'Horseshoe Provincials SS'!$A$17:$I$132,9,FALSE))</f>
        <v>0</v>
      </c>
      <c r="N68" s="23">
        <f>IF(ISNA(VLOOKUP($C68,'Calgary Nor Am HP Feb 10'!$A$17:$I$132,9,FALSE))=TRUE,0,VLOOKUP($C68,'Calgary Nor Am HP Feb 10'!$A$17:$I$132,9,FALSE))</f>
        <v>0</v>
      </c>
      <c r="O68" s="23">
        <f>IF(ISNA(VLOOKUP($C68,'Aspen Nor-Am SS'!$A$17:$I$132,9,FALSE))=TRUE,0,VLOOKUP($C68,'Aspen Nor-Am SS'!$A$17:$I$132,9,FALSE))</f>
        <v>0</v>
      </c>
      <c r="P68" s="23">
        <f>IF(ISNA(VLOOKUP($C68,'Aspen Nor-Am BA'!$A$17:$I$132,9,FALSE))=TRUE,0,VLOOKUP($C68,'Aspen Nor-Am BA'!$A$17:$I$132,9,FALSE))</f>
        <v>0</v>
      </c>
      <c r="Q68" s="23">
        <f>IF(ISNA(VLOOKUP($C68,'Jr. Nats SS'!$A$17:$I$132,9,FALSE))=TRUE,0,VLOOKUP($C68,'Jr. Nats SS'!$A$17:$I$132,9,FALSE))</f>
        <v>0</v>
      </c>
      <c r="R68" s="23">
        <f>IF(ISNA(VLOOKUP($C68,'Jr. Nats BA'!$A$17:$I$132,9,FALSE))=TRUE,0,VLOOKUP($C68,'Jr. Nats BA'!$A$17:$I$132,9,FALSE))</f>
        <v>0</v>
      </c>
      <c r="S68" s="23">
        <f>IF(ISNA(VLOOKUP($C68,'Jr. Nats HP'!$A$17:$I$132,9,FALSE))=TRUE,0,VLOOKUP($C68,'Jr. Nats HP'!$A$17:$I$132,9,FALSE))</f>
        <v>0</v>
      </c>
      <c r="T68" s="23">
        <f>IF(ISNA(VLOOKUP($C68,'Mammoth NorAM SS'!$A$17:$I$132,9,FALSE))=TRUE,0,VLOOKUP($C68,'Mammoth NorAM SS'!$A$17:$I$132,9,FALSE))</f>
        <v>0</v>
      </c>
      <c r="U68" s="23">
        <f>IF(ISNA(VLOOKUP($C68,'Stoneham Canada Cup SS'!$A$17:$I$132,9,FALSE))=TRUE,0,VLOOKUP($C68,'Stoneham Canada Cup SS'!$A$17:$I$132,9,FALSE))</f>
        <v>0</v>
      </c>
      <c r="V68" s="23">
        <f>IF(ISNA(VLOOKUP($C68,'Stoneham Canada Cup HP'!$A$17:$I$132,9,FALSE))=TRUE,0,VLOOKUP($C68,'Stoneham Canada Cup HP'!$A$17:$I$132,9,FALSE))</f>
        <v>0</v>
      </c>
      <c r="W68" s="23">
        <f>IF(ISNA(VLOOKUP($C68,'Le Relais Nor Am'!$A$17:$I$132,9,FALSE))=TRUE,0,VLOOKUP($C68,'Le Relais Nor Am'!$A$17:$I$132,9,FALSE))</f>
        <v>0</v>
      </c>
      <c r="X68" s="23">
        <f>IF(ISNA(VLOOKUP($C68,'Step Up Tour Le Relais PRO'!$A$17:$I$132,9,FALSE))=TRUE,0,VLOOKUP($C68,'Step Up Tour Le Relais PRO'!$A$17:$I$132,9,FALSE))</f>
        <v>0</v>
      </c>
    </row>
    <row r="69" spans="1:24" ht="15" customHeight="1">
      <c r="A69" s="100" t="s">
        <v>81</v>
      </c>
      <c r="B69" s="100" t="s">
        <v>147</v>
      </c>
      <c r="C69" s="79" t="s">
        <v>165</v>
      </c>
      <c r="D69" s="103">
        <f>IF(ISNA(VLOOKUP($C69,'RPA Calculations'!$C$6:$K$118,3,FALSE))=TRUE,"0",VLOOKUP($C69,'RPA Calculations'!$C$6:$K$118,3,FALSE))</f>
        <v>63</v>
      </c>
      <c r="E69" s="22" t="str">
        <f>IF(ISNA(VLOOKUP($C69,'COT SS MT.SIAMA'!$A$17:$I$137,9,FALSE))=TRUE,"0",VLOOKUP($C69,'COT SS MT.SIAMA'!$A$17:$I$137,9,FALSE))</f>
        <v>0</v>
      </c>
      <c r="F69" s="22" t="str">
        <f>IF(ISNA(VLOOKUP($C69,'COT B.A MT SIAMA'!$A$17:$I$129,9,FALSE))=TRUE,"0",VLOOKUP($C69,'COT B.A MT SIAMA'!$A$17:$I$129,9,FALSE))</f>
        <v>0</v>
      </c>
      <c r="G69" s="23">
        <f>IF(ISNA(VLOOKUP($C69,'Muskoka TT Jan 20'!$A$17:$I$132,9,FALSE))=TRUE,0,VLOOKUP($C69,'Muskoka TT Jan 20'!$A$17:$I$132,9,FALSE))</f>
        <v>0</v>
      </c>
      <c r="H69" s="23">
        <f>IF(ISNA(VLOOKUP($C69,'Muskoka TT Jan 21'!$A$17:$I$132,9,FALSE))=TRUE,0,VLOOKUP($C69,'Muskoka TT Jan 21'!$A$17:$I$132,9,FALSE))</f>
        <v>0</v>
      </c>
      <c r="I69" s="23">
        <f>IF(ISNA(VLOOKUP($C69,'Canada Cup Calgary SS'!$A$17:$I$132,9,FALSE))=TRUE,0,VLOOKUP($C69,'Canada Cup Calgary SS'!$A$17:$I$132,9,FALSE))</f>
        <v>0</v>
      </c>
      <c r="J69" s="23">
        <f>IF(ISNA(VLOOKUP($C69,'Calgary NorAm Halfpipe Feb 11'!$A$17:$I$132,9,FALSE))=TRUE,0,VLOOKUP($C69,'Calgary NorAm Halfpipe Feb 11'!$A$17:$I$132,9,FALSE))</f>
        <v>0</v>
      </c>
      <c r="K69" s="23">
        <f>IF(ISNA(VLOOKUP($C69,'Calgary NorAm SS'!$A$17:$I$132,9,FALSE))=TRUE,0,VLOOKUP($C69,'Calgary NorAm SS'!$A$17:$I$132,9,FALSE))</f>
        <v>0</v>
      </c>
      <c r="L69" s="23">
        <f>IF(ISNA(VLOOKUP($C69,'Caledon Timber Tour'!$A$17:$I$132,9,FALSE))=TRUE,0,VLOOKUP($C69,'Caledon Timber Tour'!$A$17:$I$132,9,FALSE))</f>
        <v>0</v>
      </c>
      <c r="M69" s="23">
        <f>IF(ISNA(VLOOKUP($C69,'Horseshoe Provincials SS'!$A$17:$I$132,9,FALSE))=TRUE,0,VLOOKUP($C69,'Horseshoe Provincials SS'!$A$17:$I$132,9,FALSE))</f>
        <v>47</v>
      </c>
      <c r="N69" s="23">
        <f>IF(ISNA(VLOOKUP($C69,'Calgary Nor Am HP Feb 10'!$A$17:$I$132,9,FALSE))=TRUE,0,VLOOKUP($C69,'Calgary Nor Am HP Feb 10'!$A$17:$I$132,9,FALSE))</f>
        <v>0</v>
      </c>
      <c r="O69" s="23">
        <f>IF(ISNA(VLOOKUP($C69,'Aspen Nor-Am SS'!$A$17:$I$132,9,FALSE))=TRUE,0,VLOOKUP($C69,'Aspen Nor-Am SS'!$A$17:$I$132,9,FALSE))</f>
        <v>0</v>
      </c>
      <c r="P69" s="23">
        <f>IF(ISNA(VLOOKUP($C69,'Aspen Nor-Am BA'!$A$17:$I$132,9,FALSE))=TRUE,0,VLOOKUP($C69,'Aspen Nor-Am BA'!$A$17:$I$132,9,FALSE))</f>
        <v>0</v>
      </c>
      <c r="Q69" s="23">
        <f>IF(ISNA(VLOOKUP($C69,'Jr. Nats SS'!$A$17:$I$132,9,FALSE))=TRUE,0,VLOOKUP($C69,'Jr. Nats SS'!$A$17:$I$132,9,FALSE))</f>
        <v>0</v>
      </c>
      <c r="R69" s="23">
        <f>IF(ISNA(VLOOKUP($C69,'Jr. Nats BA'!$A$17:$I$132,9,FALSE))=TRUE,0,VLOOKUP($C69,'Jr. Nats BA'!$A$17:$I$132,9,FALSE))</f>
        <v>0</v>
      </c>
      <c r="S69" s="23">
        <f>IF(ISNA(VLOOKUP($C69,'Jr. Nats HP'!$A$17:$I$132,9,FALSE))=TRUE,0,VLOOKUP($C69,'Jr. Nats HP'!$A$17:$I$132,9,FALSE))</f>
        <v>0</v>
      </c>
      <c r="T69" s="23">
        <f>IF(ISNA(VLOOKUP($C69,'Mammoth NorAM SS'!$A$17:$I$132,9,FALSE))=TRUE,0,VLOOKUP($C69,'Mammoth NorAM SS'!$A$17:$I$132,9,FALSE))</f>
        <v>0</v>
      </c>
      <c r="U69" s="23">
        <f>IF(ISNA(VLOOKUP($C69,'Stoneham Canada Cup SS'!$A$17:$I$132,9,FALSE))=TRUE,0,VLOOKUP($C69,'Stoneham Canada Cup SS'!$A$17:$I$132,9,FALSE))</f>
        <v>69</v>
      </c>
      <c r="V69" s="23">
        <f>IF(ISNA(VLOOKUP($C69,'Stoneham Canada Cup HP'!$A$17:$I$132,9,FALSE))=TRUE,0,VLOOKUP($C69,'Stoneham Canada Cup HP'!$A$17:$I$132,9,FALSE))</f>
        <v>0</v>
      </c>
      <c r="W69" s="23">
        <f>IF(ISNA(VLOOKUP($C69,'Le Relais Nor Am'!$A$17:$I$132,9,FALSE))=TRUE,0,VLOOKUP($C69,'Le Relais Nor Am'!$A$17:$I$132,9,FALSE))</f>
        <v>0</v>
      </c>
      <c r="X69" s="23">
        <f>IF(ISNA(VLOOKUP($C69,'Step Up Tour Le Relais PRO'!$A$17:$I$132,9,FALSE))=TRUE,0,VLOOKUP($C69,'Step Up Tour Le Relais PRO'!$A$17:$I$132,9,FALSE))</f>
        <v>0</v>
      </c>
    </row>
    <row r="70" spans="1:24" ht="15" customHeight="1">
      <c r="A70" s="100" t="s">
        <v>127</v>
      </c>
      <c r="B70" s="100" t="s">
        <v>88</v>
      </c>
      <c r="C70" s="96" t="s">
        <v>131</v>
      </c>
      <c r="D70" s="103">
        <f>IF(ISNA(VLOOKUP($C70,'RPA Calculations'!$C$6:$K$118,3,FALSE))=TRUE,"0",VLOOKUP($C70,'RPA Calculations'!$C$6:$K$118,3,FALSE))</f>
        <v>64</v>
      </c>
      <c r="E70" s="22" t="str">
        <f>IF(ISNA(VLOOKUP($C70,'COT SS MT.SIAMA'!$A$17:$I$137,9,FALSE))=TRUE,"0",VLOOKUP($C70,'COT SS MT.SIAMA'!$A$17:$I$137,9,FALSE))</f>
        <v>0</v>
      </c>
      <c r="F70" s="22" t="str">
        <f>IF(ISNA(VLOOKUP($C70,'COT B.A MT SIAMA'!$A$17:$I$129,9,FALSE))=TRUE,"0",VLOOKUP($C70,'COT B.A MT SIAMA'!$A$17:$I$129,9,FALSE))</f>
        <v>0</v>
      </c>
      <c r="G70" s="23">
        <f>IF(ISNA(VLOOKUP($C70,'Muskoka TT Jan 20'!$A$17:$I$132,9,FALSE))=TRUE,0,VLOOKUP($C70,'Muskoka TT Jan 20'!$A$17:$I$132,9,FALSE))</f>
        <v>45</v>
      </c>
      <c r="H70" s="23">
        <f>IF(ISNA(VLOOKUP($C70,'Muskoka TT Jan 21'!$A$17:$I$132,9,FALSE))=TRUE,0,VLOOKUP($C70,'Muskoka TT Jan 21'!$A$17:$I$132,9,FALSE))</f>
        <v>28</v>
      </c>
      <c r="I70" s="23">
        <f>IF(ISNA(VLOOKUP($C70,'Canada Cup Calgary SS'!$A$17:$I$132,9,FALSE))=TRUE,0,VLOOKUP($C70,'Canada Cup Calgary SS'!$A$17:$I$132,9,FALSE))</f>
        <v>0</v>
      </c>
      <c r="J70" s="23">
        <f>IF(ISNA(VLOOKUP($C70,'Calgary NorAm Halfpipe Feb 11'!$A$17:$I$132,9,FALSE))=TRUE,0,VLOOKUP($C70,'Calgary NorAm Halfpipe Feb 11'!$A$17:$I$132,9,FALSE))</f>
        <v>0</v>
      </c>
      <c r="K70" s="23">
        <f>IF(ISNA(VLOOKUP($C70,'Calgary NorAm SS'!$A$17:$I$132,9,FALSE))=TRUE,0,VLOOKUP($C70,'Calgary NorAm SS'!$A$17:$I$132,9,FALSE))</f>
        <v>0</v>
      </c>
      <c r="L70" s="23">
        <f>IF(ISNA(VLOOKUP($C70,'Caledon Timber Tour'!$A$17:$I$132,9,FALSE))=TRUE,0,VLOOKUP($C70,'Caledon Timber Tour'!$A$17:$I$132,9,FALSE))</f>
        <v>0</v>
      </c>
      <c r="M70" s="23">
        <f>IF(ISNA(VLOOKUP($C70,'Horseshoe Provincials SS'!$A$17:$I$132,9,FALSE))=TRUE,0,VLOOKUP($C70,'Horseshoe Provincials SS'!$A$17:$I$132,9,FALSE))</f>
        <v>0</v>
      </c>
      <c r="N70" s="23">
        <f>IF(ISNA(VLOOKUP($C70,'Calgary Nor Am HP Feb 10'!$A$17:$I$132,9,FALSE))=TRUE,0,VLOOKUP($C70,'Calgary Nor Am HP Feb 10'!$A$17:$I$132,9,FALSE))</f>
        <v>0</v>
      </c>
      <c r="O70" s="23">
        <f>IF(ISNA(VLOOKUP($C70,'Aspen Nor-Am SS'!$A$17:$I$132,9,FALSE))=TRUE,0,VLOOKUP($C70,'Aspen Nor-Am SS'!$A$17:$I$132,9,FALSE))</f>
        <v>0</v>
      </c>
      <c r="P70" s="23">
        <f>IF(ISNA(VLOOKUP($C70,'Aspen Nor-Am BA'!$A$17:$I$132,9,FALSE))=TRUE,0,VLOOKUP($C70,'Aspen Nor-Am BA'!$A$17:$I$132,9,FALSE))</f>
        <v>0</v>
      </c>
      <c r="Q70" s="23">
        <f>IF(ISNA(VLOOKUP($C70,'Jr. Nats SS'!$A$17:$I$132,9,FALSE))=TRUE,0,VLOOKUP($C70,'Jr. Nats SS'!$A$17:$I$132,9,FALSE))</f>
        <v>0</v>
      </c>
      <c r="R70" s="23">
        <f>IF(ISNA(VLOOKUP($C70,'Jr. Nats BA'!$A$17:$I$132,9,FALSE))=TRUE,0,VLOOKUP($C70,'Jr. Nats BA'!$A$17:$I$132,9,FALSE))</f>
        <v>0</v>
      </c>
      <c r="S70" s="23">
        <f>IF(ISNA(VLOOKUP($C70,'Jr. Nats HP'!$A$17:$I$132,9,FALSE))=TRUE,0,VLOOKUP($C70,'Jr. Nats HP'!$A$17:$I$132,9,FALSE))</f>
        <v>0</v>
      </c>
      <c r="T70" s="23">
        <f>IF(ISNA(VLOOKUP($C70,'Mammoth NorAM SS'!$A$17:$I$132,9,FALSE))=TRUE,0,VLOOKUP($C70,'Mammoth NorAM SS'!$A$17:$I$132,9,FALSE))</f>
        <v>0</v>
      </c>
      <c r="U70" s="23">
        <f>IF(ISNA(VLOOKUP($C70,'Stoneham Canada Cup SS'!$A$17:$I$132,9,FALSE))=TRUE,0,VLOOKUP($C70,'Stoneham Canada Cup SS'!$A$17:$I$132,9,FALSE))</f>
        <v>0</v>
      </c>
      <c r="V70" s="23">
        <f>IF(ISNA(VLOOKUP($C70,'Stoneham Canada Cup HP'!$A$17:$I$132,9,FALSE))=TRUE,0,VLOOKUP($C70,'Stoneham Canada Cup HP'!$A$17:$I$132,9,FALSE))</f>
        <v>0</v>
      </c>
      <c r="W70" s="23">
        <f>IF(ISNA(VLOOKUP($C70,'Le Relais Nor Am'!$A$17:$I$132,9,FALSE))=TRUE,0,VLOOKUP($C70,'Le Relais Nor Am'!$A$17:$I$132,9,FALSE))</f>
        <v>0</v>
      </c>
      <c r="X70" s="23">
        <f>IF(ISNA(VLOOKUP($C70,'Step Up Tour Le Relais PRO'!$A$17:$I$132,9,FALSE))=TRUE,0,VLOOKUP($C70,'Step Up Tour Le Relais PRO'!$A$17:$I$132,9,FALSE))</f>
        <v>0</v>
      </c>
    </row>
    <row r="71" spans="1:24" ht="15" customHeight="1">
      <c r="A71" s="100" t="s">
        <v>101</v>
      </c>
      <c r="B71" s="100" t="s">
        <v>138</v>
      </c>
      <c r="C71" s="96" t="s">
        <v>149</v>
      </c>
      <c r="D71" s="103">
        <f>IF(ISNA(VLOOKUP($C71,'RPA Calculations'!$C$6:$K$118,3,FALSE))=TRUE,"0",VLOOKUP($C71,'RPA Calculations'!$C$6:$K$118,3,FALSE))</f>
        <v>65</v>
      </c>
      <c r="E71" s="22" t="str">
        <f>IF(ISNA(VLOOKUP($C71,'COT SS MT.SIAMA'!$A$17:$I$137,9,FALSE))=TRUE,"0",VLOOKUP($C71,'COT SS MT.SIAMA'!$A$17:$I$137,9,FALSE))</f>
        <v>0</v>
      </c>
      <c r="F71" s="22" t="str">
        <f>IF(ISNA(VLOOKUP($C71,'COT B.A MT SIAMA'!$A$17:$I$129,9,FALSE))=TRUE,"0",VLOOKUP($C71,'COT B.A MT SIAMA'!$A$17:$I$129,9,FALSE))</f>
        <v>0</v>
      </c>
      <c r="G71" s="23">
        <f>IF(ISNA(VLOOKUP($C71,'Muskoka TT Jan 20'!$A$17:$I$132,9,FALSE))=TRUE,0,VLOOKUP($C71,'Muskoka TT Jan 20'!$A$17:$I$132,9,FALSE))</f>
        <v>0</v>
      </c>
      <c r="H71" s="23">
        <f>IF(ISNA(VLOOKUP($C71,'Muskoka TT Jan 21'!$A$17:$I$132,9,FALSE))=TRUE,0,VLOOKUP($C71,'Muskoka TT Jan 21'!$A$17:$I$132,9,FALSE))</f>
        <v>0</v>
      </c>
      <c r="I71" s="23">
        <f>IF(ISNA(VLOOKUP($C71,'Canada Cup Calgary SS'!$A$17:$I$132,9,FALSE))=TRUE,0,VLOOKUP($C71,'Canada Cup Calgary SS'!$A$17:$I$132,9,FALSE))</f>
        <v>0</v>
      </c>
      <c r="J71" s="23">
        <f>IF(ISNA(VLOOKUP($C71,'Calgary NorAm Halfpipe Feb 11'!$A$17:$I$132,9,FALSE))=TRUE,0,VLOOKUP($C71,'Calgary NorAm Halfpipe Feb 11'!$A$17:$I$132,9,FALSE))</f>
        <v>0</v>
      </c>
      <c r="K71" s="23">
        <f>IF(ISNA(VLOOKUP($C71,'Calgary NorAm SS'!$A$17:$I$132,9,FALSE))=TRUE,0,VLOOKUP($C71,'Calgary NorAm SS'!$A$17:$I$132,9,FALSE))</f>
        <v>0</v>
      </c>
      <c r="L71" s="23">
        <f>IF(ISNA(VLOOKUP($C71,'Caledon Timber Tour'!$A$17:$I$132,9,FALSE))=TRUE,0,VLOOKUP($C71,'Caledon Timber Tour'!$A$17:$I$132,9,FALSE))</f>
        <v>20</v>
      </c>
      <c r="M71" s="23">
        <f>IF(ISNA(VLOOKUP($C71,'Horseshoe Provincials SS'!$A$17:$I$132,9,FALSE))=TRUE,0,VLOOKUP($C71,'Horseshoe Provincials SS'!$A$17:$I$132,9,FALSE))</f>
        <v>0</v>
      </c>
      <c r="N71" s="23">
        <f>IF(ISNA(VLOOKUP($C71,'Calgary Nor Am HP Feb 10'!$A$17:$I$132,9,FALSE))=TRUE,0,VLOOKUP($C71,'Calgary Nor Am HP Feb 10'!$A$17:$I$132,9,FALSE))</f>
        <v>0</v>
      </c>
      <c r="O71" s="23">
        <f>IF(ISNA(VLOOKUP($C71,'Aspen Nor-Am SS'!$A$17:$I$132,9,FALSE))=TRUE,0,VLOOKUP($C71,'Aspen Nor-Am SS'!$A$17:$I$132,9,FALSE))</f>
        <v>0</v>
      </c>
      <c r="P71" s="23">
        <f>IF(ISNA(VLOOKUP($C71,'Aspen Nor-Am BA'!$A$17:$I$132,9,FALSE))=TRUE,0,VLOOKUP($C71,'Aspen Nor-Am BA'!$A$17:$I$132,9,FALSE))</f>
        <v>0</v>
      </c>
      <c r="Q71" s="23">
        <f>IF(ISNA(VLOOKUP($C71,'Jr. Nats SS'!$A$17:$I$132,9,FALSE))=TRUE,0,VLOOKUP($C71,'Jr. Nats SS'!$A$17:$I$132,9,FALSE))</f>
        <v>0</v>
      </c>
      <c r="R71" s="23">
        <f>IF(ISNA(VLOOKUP($C71,'Jr. Nats BA'!$A$17:$I$132,9,FALSE))=TRUE,0,VLOOKUP($C71,'Jr. Nats BA'!$A$17:$I$132,9,FALSE))</f>
        <v>0</v>
      </c>
      <c r="S71" s="23">
        <f>IF(ISNA(VLOOKUP($C71,'Jr. Nats HP'!$A$17:$I$132,9,FALSE))=TRUE,0,VLOOKUP($C71,'Jr. Nats HP'!$A$17:$I$132,9,FALSE))</f>
        <v>0</v>
      </c>
      <c r="T71" s="23">
        <f>IF(ISNA(VLOOKUP($C71,'Mammoth NorAM SS'!$A$17:$I$132,9,FALSE))=TRUE,0,VLOOKUP($C71,'Mammoth NorAM SS'!$A$17:$I$132,9,FALSE))</f>
        <v>0</v>
      </c>
      <c r="U71" s="23">
        <f>IF(ISNA(VLOOKUP($C71,'Stoneham Canada Cup SS'!$A$17:$I$132,9,FALSE))=TRUE,0,VLOOKUP($C71,'Stoneham Canada Cup SS'!$A$17:$I$132,9,FALSE))</f>
        <v>0</v>
      </c>
      <c r="V71" s="23">
        <f>IF(ISNA(VLOOKUP($C71,'Stoneham Canada Cup HP'!$A$17:$I$132,9,FALSE))=TRUE,0,VLOOKUP($C71,'Stoneham Canada Cup HP'!$A$17:$I$132,9,FALSE))</f>
        <v>0</v>
      </c>
      <c r="W71" s="23">
        <f>IF(ISNA(VLOOKUP($C71,'Le Relais Nor Am'!$A$17:$I$132,9,FALSE))=TRUE,0,VLOOKUP($C71,'Le Relais Nor Am'!$A$17:$I$132,9,FALSE))</f>
        <v>0</v>
      </c>
      <c r="X71" s="23">
        <f>IF(ISNA(VLOOKUP($C71,'Step Up Tour Le Relais PRO'!$A$17:$I$132,9,FALSE))=TRUE,0,VLOOKUP($C71,'Step Up Tour Le Relais PRO'!$A$17:$I$132,9,FALSE))</f>
        <v>0</v>
      </c>
    </row>
    <row r="72" spans="1:24" ht="15" customHeight="1">
      <c r="A72" s="100" t="s">
        <v>96</v>
      </c>
      <c r="B72" s="100" t="s">
        <v>151</v>
      </c>
      <c r="C72" s="96" t="s">
        <v>150</v>
      </c>
      <c r="D72" s="103">
        <f>IF(ISNA(VLOOKUP($C72,'RPA Calculations'!$C$6:$K$118,3,FALSE))=TRUE,"0",VLOOKUP($C72,'RPA Calculations'!$C$6:$K$118,3,FALSE))</f>
        <v>66</v>
      </c>
      <c r="E72" s="22" t="str">
        <f>IF(ISNA(VLOOKUP($C72,'COT SS MT.SIAMA'!$A$17:$I$137,9,FALSE))=TRUE,"0",VLOOKUP($C72,'COT SS MT.SIAMA'!$A$17:$I$137,9,FALSE))</f>
        <v>0</v>
      </c>
      <c r="F72" s="22" t="str">
        <f>IF(ISNA(VLOOKUP($C72,'COT B.A MT SIAMA'!$A$17:$I$129,9,FALSE))=TRUE,"0",VLOOKUP($C72,'COT B.A MT SIAMA'!$A$17:$I$129,9,FALSE))</f>
        <v>0</v>
      </c>
      <c r="G72" s="23">
        <f>IF(ISNA(VLOOKUP($C72,'Muskoka TT Jan 20'!$A$17:$I$132,9,FALSE))=TRUE,0,VLOOKUP($C72,'Muskoka TT Jan 20'!$A$17:$I$132,9,FALSE))</f>
        <v>0</v>
      </c>
      <c r="H72" s="23">
        <f>IF(ISNA(VLOOKUP($C72,'Muskoka TT Jan 21'!$A$17:$I$132,9,FALSE))=TRUE,0,VLOOKUP($C72,'Muskoka TT Jan 21'!$A$17:$I$132,9,FALSE))</f>
        <v>0</v>
      </c>
      <c r="I72" s="23">
        <f>IF(ISNA(VLOOKUP($C72,'Canada Cup Calgary SS'!$A$17:$I$132,9,FALSE))=TRUE,0,VLOOKUP($C72,'Canada Cup Calgary SS'!$A$17:$I$132,9,FALSE))</f>
        <v>0</v>
      </c>
      <c r="J72" s="23">
        <f>IF(ISNA(VLOOKUP($C72,'Calgary NorAm Halfpipe Feb 11'!$A$17:$I$132,9,FALSE))=TRUE,0,VLOOKUP($C72,'Calgary NorAm Halfpipe Feb 11'!$A$17:$I$132,9,FALSE))</f>
        <v>0</v>
      </c>
      <c r="K72" s="23">
        <f>IF(ISNA(VLOOKUP($C72,'Calgary NorAm SS'!$A$17:$I$132,9,FALSE))=TRUE,0,VLOOKUP($C72,'Calgary NorAm SS'!$A$17:$I$132,9,FALSE))</f>
        <v>0</v>
      </c>
      <c r="L72" s="23">
        <f>IF(ISNA(VLOOKUP($C72,'Caledon Timber Tour'!$A$17:$I$132,9,FALSE))=TRUE,0,VLOOKUP($C72,'Caledon Timber Tour'!$A$17:$I$132,9,FALSE))</f>
        <v>29</v>
      </c>
      <c r="M72" s="23">
        <f>IF(ISNA(VLOOKUP($C72,'Horseshoe Provincials SS'!$A$17:$I$132,9,FALSE))=TRUE,0,VLOOKUP($C72,'Horseshoe Provincials SS'!$A$17:$I$132,9,FALSE))</f>
        <v>0</v>
      </c>
      <c r="N72" s="23">
        <f>IF(ISNA(VLOOKUP($C72,'Calgary Nor Am HP Feb 10'!$A$17:$I$132,9,FALSE))=TRUE,0,VLOOKUP($C72,'Calgary Nor Am HP Feb 10'!$A$17:$I$132,9,FALSE))</f>
        <v>0</v>
      </c>
      <c r="O72" s="23">
        <f>IF(ISNA(VLOOKUP($C72,'Aspen Nor-Am SS'!$A$17:$I$132,9,FALSE))=TRUE,0,VLOOKUP($C72,'Aspen Nor-Am SS'!$A$17:$I$132,9,FALSE))</f>
        <v>0</v>
      </c>
      <c r="P72" s="23">
        <f>IF(ISNA(VLOOKUP($C72,'Aspen Nor-Am BA'!$A$17:$I$132,9,FALSE))=TRUE,0,VLOOKUP($C72,'Aspen Nor-Am BA'!$A$17:$I$132,9,FALSE))</f>
        <v>0</v>
      </c>
      <c r="Q72" s="23">
        <f>IF(ISNA(VLOOKUP($C72,'Jr. Nats SS'!$A$17:$I$132,9,FALSE))=TRUE,0,VLOOKUP($C72,'Jr. Nats SS'!$A$17:$I$132,9,FALSE))</f>
        <v>0</v>
      </c>
      <c r="R72" s="23">
        <f>IF(ISNA(VLOOKUP($C72,'Jr. Nats BA'!$A$17:$I$132,9,FALSE))=TRUE,0,VLOOKUP($C72,'Jr. Nats BA'!$A$17:$I$132,9,FALSE))</f>
        <v>0</v>
      </c>
      <c r="S72" s="23">
        <f>IF(ISNA(VLOOKUP($C72,'Jr. Nats HP'!$A$17:$I$132,9,FALSE))=TRUE,0,VLOOKUP($C72,'Jr. Nats HP'!$A$17:$I$132,9,FALSE))</f>
        <v>0</v>
      </c>
      <c r="T72" s="23">
        <f>IF(ISNA(VLOOKUP($C72,'Mammoth NorAM SS'!$A$17:$I$132,9,FALSE))=TRUE,0,VLOOKUP($C72,'Mammoth NorAM SS'!$A$17:$I$132,9,FALSE))</f>
        <v>0</v>
      </c>
      <c r="U72" s="23">
        <f>IF(ISNA(VLOOKUP($C72,'Stoneham Canada Cup SS'!$A$17:$I$132,9,FALSE))=TRUE,0,VLOOKUP($C72,'Stoneham Canada Cup SS'!$A$17:$I$132,9,FALSE))</f>
        <v>0</v>
      </c>
      <c r="V72" s="23">
        <f>IF(ISNA(VLOOKUP($C72,'Stoneham Canada Cup HP'!$A$17:$I$132,9,FALSE))=TRUE,0,VLOOKUP($C72,'Stoneham Canada Cup HP'!$A$17:$I$132,9,FALSE))</f>
        <v>0</v>
      </c>
      <c r="W72" s="23">
        <f>IF(ISNA(VLOOKUP($C72,'Le Relais Nor Am'!$A$17:$I$132,9,FALSE))=TRUE,0,VLOOKUP($C72,'Le Relais Nor Am'!$A$17:$I$132,9,FALSE))</f>
        <v>0</v>
      </c>
      <c r="X72" s="23">
        <f>IF(ISNA(VLOOKUP($C72,'Step Up Tour Le Relais PRO'!$A$17:$I$132,9,FALSE))=TRUE,0,VLOOKUP($C72,'Step Up Tour Le Relais PRO'!$A$17:$I$132,9,FALSE))</f>
        <v>0</v>
      </c>
    </row>
    <row r="73" spans="1:24" ht="15" customHeight="1">
      <c r="A73" s="100" t="s">
        <v>127</v>
      </c>
      <c r="B73" s="100" t="s">
        <v>141</v>
      </c>
      <c r="C73" s="96" t="s">
        <v>152</v>
      </c>
      <c r="D73" s="103">
        <f>IF(ISNA(VLOOKUP($C73,'RPA Calculations'!$C$6:$K$118,3,FALSE))=TRUE,"0",VLOOKUP($C73,'RPA Calculations'!$C$6:$K$118,3,FALSE))</f>
        <v>67</v>
      </c>
      <c r="E73" s="22" t="str">
        <f>IF(ISNA(VLOOKUP($C73,'COT SS MT.SIAMA'!$A$17:$I$137,9,FALSE))=TRUE,"0",VLOOKUP($C73,'COT SS MT.SIAMA'!$A$17:$I$137,9,FALSE))</f>
        <v>0</v>
      </c>
      <c r="F73" s="22" t="str">
        <f>IF(ISNA(VLOOKUP($C73,'COT B.A MT SIAMA'!$A$17:$I$129,9,FALSE))=TRUE,"0",VLOOKUP($C73,'COT B.A MT SIAMA'!$A$17:$I$129,9,FALSE))</f>
        <v>0</v>
      </c>
      <c r="G73" s="23">
        <f>IF(ISNA(VLOOKUP($C73,'Muskoka TT Jan 20'!$A$17:$I$132,9,FALSE))=TRUE,0,VLOOKUP($C73,'Muskoka TT Jan 20'!$A$17:$I$132,9,FALSE))</f>
        <v>0</v>
      </c>
      <c r="H73" s="23">
        <f>IF(ISNA(VLOOKUP($C73,'Muskoka TT Jan 21'!$A$17:$I$132,9,FALSE))=TRUE,0,VLOOKUP($C73,'Muskoka TT Jan 21'!$A$17:$I$132,9,FALSE))</f>
        <v>0</v>
      </c>
      <c r="I73" s="23">
        <f>IF(ISNA(VLOOKUP($C73,'Canada Cup Calgary SS'!$A$17:$I$132,9,FALSE))=TRUE,0,VLOOKUP($C73,'Canada Cup Calgary SS'!$A$17:$I$132,9,FALSE))</f>
        <v>0</v>
      </c>
      <c r="J73" s="23">
        <f>IF(ISNA(VLOOKUP($C73,'Calgary NorAm Halfpipe Feb 11'!$A$17:$I$132,9,FALSE))=TRUE,0,VLOOKUP($C73,'Calgary NorAm Halfpipe Feb 11'!$A$17:$I$132,9,FALSE))</f>
        <v>0</v>
      </c>
      <c r="K73" s="23">
        <f>IF(ISNA(VLOOKUP($C73,'Calgary NorAm SS'!$A$17:$I$132,9,FALSE))=TRUE,0,VLOOKUP($C73,'Calgary NorAm SS'!$A$17:$I$132,9,FALSE))</f>
        <v>0</v>
      </c>
      <c r="L73" s="23">
        <f>IF(ISNA(VLOOKUP($C73,'Caledon Timber Tour'!$A$17:$I$132,9,FALSE))=TRUE,0,VLOOKUP($C73,'Caledon Timber Tour'!$A$17:$I$132,9,FALSE))</f>
        <v>31</v>
      </c>
      <c r="M73" s="23">
        <f>IF(ISNA(VLOOKUP($C73,'Horseshoe Provincials SS'!$A$17:$I$132,9,FALSE))=TRUE,0,VLOOKUP($C73,'Horseshoe Provincials SS'!$A$17:$I$132,9,FALSE))</f>
        <v>0</v>
      </c>
      <c r="N73" s="23">
        <f>IF(ISNA(VLOOKUP($C73,'Calgary Nor Am HP Feb 10'!$A$17:$I$132,9,FALSE))=TRUE,0,VLOOKUP($C73,'Calgary Nor Am HP Feb 10'!$A$17:$I$132,9,FALSE))</f>
        <v>0</v>
      </c>
      <c r="O73" s="23">
        <f>IF(ISNA(VLOOKUP($C73,'Aspen Nor-Am SS'!$A$17:$I$132,9,FALSE))=TRUE,0,VLOOKUP($C73,'Aspen Nor-Am SS'!$A$17:$I$132,9,FALSE))</f>
        <v>0</v>
      </c>
      <c r="P73" s="23">
        <f>IF(ISNA(VLOOKUP($C73,'Aspen Nor-Am BA'!$A$17:$I$132,9,FALSE))=TRUE,0,VLOOKUP($C73,'Aspen Nor-Am BA'!$A$17:$I$132,9,FALSE))</f>
        <v>0</v>
      </c>
      <c r="Q73" s="23">
        <f>IF(ISNA(VLOOKUP($C73,'Jr. Nats SS'!$A$17:$I$132,9,FALSE))=TRUE,0,VLOOKUP($C73,'Jr. Nats SS'!$A$17:$I$132,9,FALSE))</f>
        <v>0</v>
      </c>
      <c r="R73" s="23">
        <f>IF(ISNA(VLOOKUP($C73,'Jr. Nats BA'!$A$17:$I$132,9,FALSE))=TRUE,0,VLOOKUP($C73,'Jr. Nats BA'!$A$17:$I$132,9,FALSE))</f>
        <v>0</v>
      </c>
      <c r="S73" s="23">
        <f>IF(ISNA(VLOOKUP($C73,'Jr. Nats HP'!$A$17:$I$132,9,FALSE))=TRUE,0,VLOOKUP($C73,'Jr. Nats HP'!$A$17:$I$132,9,FALSE))</f>
        <v>0</v>
      </c>
      <c r="T73" s="23">
        <f>IF(ISNA(VLOOKUP($C73,'Mammoth NorAM SS'!$A$17:$I$132,9,FALSE))=TRUE,0,VLOOKUP($C73,'Mammoth NorAM SS'!$A$17:$I$132,9,FALSE))</f>
        <v>0</v>
      </c>
      <c r="U73" s="23">
        <f>IF(ISNA(VLOOKUP($C73,'Stoneham Canada Cup SS'!$A$17:$I$132,9,FALSE))=TRUE,0,VLOOKUP($C73,'Stoneham Canada Cup SS'!$A$17:$I$132,9,FALSE))</f>
        <v>0</v>
      </c>
      <c r="V73" s="23">
        <f>IF(ISNA(VLOOKUP($C73,'Stoneham Canada Cup HP'!$A$17:$I$132,9,FALSE))=TRUE,0,VLOOKUP($C73,'Stoneham Canada Cup HP'!$A$17:$I$132,9,FALSE))</f>
        <v>0</v>
      </c>
      <c r="W73" s="23">
        <f>IF(ISNA(VLOOKUP($C73,'Le Relais Nor Am'!$A$17:$I$132,9,FALSE))=TRUE,0,VLOOKUP($C73,'Le Relais Nor Am'!$A$17:$I$132,9,FALSE))</f>
        <v>0</v>
      </c>
      <c r="X73" s="23">
        <f>IF(ISNA(VLOOKUP($C73,'Step Up Tour Le Relais PRO'!$A$17:$I$132,9,FALSE))=TRUE,0,VLOOKUP($C73,'Step Up Tour Le Relais PRO'!$A$17:$I$132,9,FALSE))</f>
        <v>0</v>
      </c>
    </row>
    <row r="74" spans="1:24" ht="15" customHeight="1">
      <c r="A74" s="100" t="s">
        <v>127</v>
      </c>
      <c r="B74" s="100" t="s">
        <v>151</v>
      </c>
      <c r="C74" s="96" t="s">
        <v>153</v>
      </c>
      <c r="D74" s="103">
        <f>IF(ISNA(VLOOKUP($C74,'RPA Calculations'!$C$6:$K$118,3,FALSE))=TRUE,"0",VLOOKUP($C74,'RPA Calculations'!$C$6:$K$118,3,FALSE))</f>
        <v>67</v>
      </c>
      <c r="E74" s="22" t="str">
        <f>IF(ISNA(VLOOKUP($C74,'COT SS MT.SIAMA'!$A$17:$I$137,9,FALSE))=TRUE,"0",VLOOKUP($C74,'COT SS MT.SIAMA'!$A$17:$I$137,9,FALSE))</f>
        <v>0</v>
      </c>
      <c r="F74" s="22" t="str">
        <f>IF(ISNA(VLOOKUP($C74,'COT B.A MT SIAMA'!$A$17:$I$129,9,FALSE))=TRUE,"0",VLOOKUP($C74,'COT B.A MT SIAMA'!$A$17:$I$129,9,FALSE))</f>
        <v>0</v>
      </c>
      <c r="G74" s="23">
        <f>IF(ISNA(VLOOKUP($C74,'Muskoka TT Jan 20'!$A$17:$I$132,9,FALSE))=TRUE,0,VLOOKUP($C74,'Muskoka TT Jan 20'!$A$17:$I$132,9,FALSE))</f>
        <v>0</v>
      </c>
      <c r="H74" s="23">
        <f>IF(ISNA(VLOOKUP($C74,'Muskoka TT Jan 21'!$A$17:$I$132,9,FALSE))=TRUE,0,VLOOKUP($C74,'Muskoka TT Jan 21'!$A$17:$I$132,9,FALSE))</f>
        <v>0</v>
      </c>
      <c r="I74" s="23">
        <f>IF(ISNA(VLOOKUP($C74,'Canada Cup Calgary SS'!$A$17:$I$132,9,FALSE))=TRUE,0,VLOOKUP($C74,'Canada Cup Calgary SS'!$A$17:$I$132,9,FALSE))</f>
        <v>0</v>
      </c>
      <c r="J74" s="23">
        <f>IF(ISNA(VLOOKUP($C74,'Calgary NorAm Halfpipe Feb 11'!$A$17:$I$132,9,FALSE))=TRUE,0,VLOOKUP($C74,'Calgary NorAm Halfpipe Feb 11'!$A$17:$I$132,9,FALSE))</f>
        <v>0</v>
      </c>
      <c r="K74" s="23">
        <f>IF(ISNA(VLOOKUP($C74,'Calgary NorAm SS'!$A$17:$I$132,9,FALSE))=TRUE,0,VLOOKUP($C74,'Calgary NorAm SS'!$A$17:$I$132,9,FALSE))</f>
        <v>0</v>
      </c>
      <c r="L74" s="23">
        <f>IF(ISNA(VLOOKUP($C74,'Caledon Timber Tour'!$A$17:$I$132,9,FALSE))=TRUE,0,VLOOKUP($C74,'Caledon Timber Tour'!$A$17:$I$132,9,FALSE))</f>
        <v>31</v>
      </c>
      <c r="M74" s="23">
        <f>IF(ISNA(VLOOKUP($C74,'Horseshoe Provincials SS'!$A$17:$I$132,9,FALSE))=TRUE,0,VLOOKUP($C74,'Horseshoe Provincials SS'!$A$17:$I$132,9,FALSE))</f>
        <v>0</v>
      </c>
      <c r="N74" s="23">
        <f>IF(ISNA(VLOOKUP($C74,'Calgary Nor Am HP Feb 10'!$A$17:$I$132,9,FALSE))=TRUE,0,VLOOKUP($C74,'Calgary Nor Am HP Feb 10'!$A$17:$I$132,9,FALSE))</f>
        <v>0</v>
      </c>
      <c r="O74" s="23">
        <f>IF(ISNA(VLOOKUP($C74,'Aspen Nor-Am SS'!$A$17:$I$132,9,FALSE))=TRUE,0,VLOOKUP($C74,'Aspen Nor-Am SS'!$A$17:$I$132,9,FALSE))</f>
        <v>0</v>
      </c>
      <c r="P74" s="23">
        <f>IF(ISNA(VLOOKUP($C74,'Aspen Nor-Am BA'!$A$17:$I$132,9,FALSE))=TRUE,0,VLOOKUP($C74,'Aspen Nor-Am BA'!$A$17:$I$132,9,FALSE))</f>
        <v>0</v>
      </c>
      <c r="Q74" s="23">
        <f>IF(ISNA(VLOOKUP($C74,'Jr. Nats SS'!$A$17:$I$132,9,FALSE))=TRUE,0,VLOOKUP($C74,'Jr. Nats SS'!$A$17:$I$132,9,FALSE))</f>
        <v>0</v>
      </c>
      <c r="R74" s="23">
        <f>IF(ISNA(VLOOKUP($C74,'Jr. Nats BA'!$A$17:$I$132,9,FALSE))=TRUE,0,VLOOKUP($C74,'Jr. Nats BA'!$A$17:$I$132,9,FALSE))</f>
        <v>0</v>
      </c>
      <c r="S74" s="23">
        <f>IF(ISNA(VLOOKUP($C74,'Jr. Nats HP'!$A$17:$I$132,9,FALSE))=TRUE,0,VLOOKUP($C74,'Jr. Nats HP'!$A$17:$I$132,9,FALSE))</f>
        <v>0</v>
      </c>
      <c r="T74" s="23">
        <f>IF(ISNA(VLOOKUP($C74,'Mammoth NorAM SS'!$A$17:$I$132,9,FALSE))=TRUE,0,VLOOKUP($C74,'Mammoth NorAM SS'!$A$17:$I$132,9,FALSE))</f>
        <v>0</v>
      </c>
      <c r="U74" s="23">
        <f>IF(ISNA(VLOOKUP($C74,'Stoneham Canada Cup SS'!$A$17:$I$132,9,FALSE))=TRUE,0,VLOOKUP($C74,'Stoneham Canada Cup SS'!$A$17:$I$132,9,FALSE))</f>
        <v>0</v>
      </c>
      <c r="V74" s="23">
        <f>IF(ISNA(VLOOKUP($C74,'Stoneham Canada Cup HP'!$A$17:$I$132,9,FALSE))=TRUE,0,VLOOKUP($C74,'Stoneham Canada Cup HP'!$A$17:$I$132,9,FALSE))</f>
        <v>0</v>
      </c>
      <c r="W74" s="23">
        <f>IF(ISNA(VLOOKUP($C74,'Le Relais Nor Am'!$A$17:$I$132,9,FALSE))=TRUE,0,VLOOKUP($C74,'Le Relais Nor Am'!$A$17:$I$132,9,FALSE))</f>
        <v>0</v>
      </c>
      <c r="X74" s="23">
        <f>IF(ISNA(VLOOKUP($C74,'Step Up Tour Le Relais PRO'!$A$17:$I$132,9,FALSE))=TRUE,0,VLOOKUP($C74,'Step Up Tour Le Relais PRO'!$A$17:$I$132,9,FALSE))</f>
        <v>0</v>
      </c>
    </row>
    <row r="75" spans="1:24" ht="15" customHeight="1">
      <c r="A75" s="100" t="s">
        <v>121</v>
      </c>
      <c r="B75" s="100" t="s">
        <v>138</v>
      </c>
      <c r="C75" s="96" t="s">
        <v>157</v>
      </c>
      <c r="D75" s="103">
        <f>IF(ISNA(VLOOKUP($C75,'RPA Calculations'!$C$6:$K$118,3,FALSE))=TRUE,"0",VLOOKUP($C75,'RPA Calculations'!$C$6:$K$118,3,FALSE))</f>
        <v>69</v>
      </c>
      <c r="E75" s="22" t="str">
        <f>IF(ISNA(VLOOKUP($C75,'COT SS MT.SIAMA'!$A$17:$I$137,9,FALSE))=TRUE,"0",VLOOKUP($C75,'COT SS MT.SIAMA'!$A$17:$I$137,9,FALSE))</f>
        <v>0</v>
      </c>
      <c r="F75" s="22" t="str">
        <f>IF(ISNA(VLOOKUP($C75,'COT B.A MT SIAMA'!$A$17:$I$129,9,FALSE))=TRUE,"0",VLOOKUP($C75,'COT B.A MT SIAMA'!$A$17:$I$129,9,FALSE))</f>
        <v>0</v>
      </c>
      <c r="G75" s="23">
        <f>IF(ISNA(VLOOKUP($C75,'Muskoka TT Jan 20'!$A$17:$I$132,9,FALSE))=TRUE,0,VLOOKUP($C75,'Muskoka TT Jan 20'!$A$17:$I$132,9,FALSE))</f>
        <v>0</v>
      </c>
      <c r="H75" s="23">
        <f>IF(ISNA(VLOOKUP($C75,'Muskoka TT Jan 21'!$A$17:$I$132,9,FALSE))=TRUE,0,VLOOKUP($C75,'Muskoka TT Jan 21'!$A$17:$I$132,9,FALSE))</f>
        <v>0</v>
      </c>
      <c r="I75" s="23">
        <f>IF(ISNA(VLOOKUP($C75,'Canada Cup Calgary SS'!$A$17:$I$132,9,FALSE))=TRUE,0,VLOOKUP($C75,'Canada Cup Calgary SS'!$A$17:$I$132,9,FALSE))</f>
        <v>0</v>
      </c>
      <c r="J75" s="23">
        <f>IF(ISNA(VLOOKUP($C75,'Calgary NorAm Halfpipe Feb 11'!$A$17:$I$132,9,FALSE))=TRUE,0,VLOOKUP($C75,'Calgary NorAm Halfpipe Feb 11'!$A$17:$I$132,9,FALSE))</f>
        <v>0</v>
      </c>
      <c r="K75" s="23">
        <f>IF(ISNA(VLOOKUP($C75,'Calgary NorAm SS'!$A$17:$I$132,9,FALSE))=TRUE,0,VLOOKUP($C75,'Calgary NorAm SS'!$A$17:$I$132,9,FALSE))</f>
        <v>0</v>
      </c>
      <c r="L75" s="23">
        <f>IF(ISNA(VLOOKUP($C75,'Caledon Timber Tour'!$A$17:$I$132,9,FALSE))=TRUE,0,VLOOKUP($C75,'Caledon Timber Tour'!$A$17:$I$132,9,FALSE))</f>
        <v>39</v>
      </c>
      <c r="M75" s="23">
        <f>IF(ISNA(VLOOKUP($C75,'Horseshoe Provincials SS'!$A$17:$I$132,9,FALSE))=TRUE,0,VLOOKUP($C75,'Horseshoe Provincials SS'!$A$17:$I$132,9,FALSE))</f>
        <v>46</v>
      </c>
      <c r="N75" s="23">
        <f>IF(ISNA(VLOOKUP($C75,'Calgary Nor Am HP Feb 10'!$A$17:$I$132,9,FALSE))=TRUE,0,VLOOKUP($C75,'Calgary Nor Am HP Feb 10'!$A$17:$I$132,9,FALSE))</f>
        <v>0</v>
      </c>
      <c r="O75" s="23">
        <f>IF(ISNA(VLOOKUP($C75,'Aspen Nor-Am SS'!$A$17:$I$132,9,FALSE))=TRUE,0,VLOOKUP($C75,'Aspen Nor-Am SS'!$A$17:$I$132,9,FALSE))</f>
        <v>0</v>
      </c>
      <c r="P75" s="23">
        <f>IF(ISNA(VLOOKUP($C75,'Aspen Nor-Am BA'!$A$17:$I$132,9,FALSE))=TRUE,0,VLOOKUP($C75,'Aspen Nor-Am BA'!$A$17:$I$132,9,FALSE))</f>
        <v>0</v>
      </c>
      <c r="Q75" s="23">
        <f>IF(ISNA(VLOOKUP($C75,'Jr. Nats SS'!$A$17:$I$132,9,FALSE))=TRUE,0,VLOOKUP($C75,'Jr. Nats SS'!$A$17:$I$132,9,FALSE))</f>
        <v>0</v>
      </c>
      <c r="R75" s="23">
        <f>IF(ISNA(VLOOKUP($C75,'Jr. Nats BA'!$A$17:$I$132,9,FALSE))=TRUE,0,VLOOKUP($C75,'Jr. Nats BA'!$A$17:$I$132,9,FALSE))</f>
        <v>0</v>
      </c>
      <c r="S75" s="23">
        <f>IF(ISNA(VLOOKUP($C75,'Jr. Nats HP'!$A$17:$I$132,9,FALSE))=TRUE,0,VLOOKUP($C75,'Jr. Nats HP'!$A$17:$I$132,9,FALSE))</f>
        <v>0</v>
      </c>
      <c r="T75" s="23">
        <f>IF(ISNA(VLOOKUP($C75,'Mammoth NorAM SS'!$A$17:$I$132,9,FALSE))=TRUE,0,VLOOKUP($C75,'Mammoth NorAM SS'!$A$17:$I$132,9,FALSE))</f>
        <v>0</v>
      </c>
      <c r="U75" s="23">
        <f>IF(ISNA(VLOOKUP($C75,'Stoneham Canada Cup SS'!$A$17:$I$132,9,FALSE))=TRUE,0,VLOOKUP($C75,'Stoneham Canada Cup SS'!$A$17:$I$132,9,FALSE))</f>
        <v>0</v>
      </c>
      <c r="V75" s="23">
        <f>IF(ISNA(VLOOKUP($C75,'Stoneham Canada Cup HP'!$A$17:$I$132,9,FALSE))=TRUE,0,VLOOKUP($C75,'Stoneham Canada Cup HP'!$A$17:$I$132,9,FALSE))</f>
        <v>0</v>
      </c>
      <c r="W75" s="23">
        <f>IF(ISNA(VLOOKUP($C75,'Le Relais Nor Am'!$A$17:$I$132,9,FALSE))=TRUE,0,VLOOKUP($C75,'Le Relais Nor Am'!$A$17:$I$132,9,FALSE))</f>
        <v>0</v>
      </c>
      <c r="X75" s="23">
        <f>IF(ISNA(VLOOKUP($C75,'Step Up Tour Le Relais PRO'!$A$17:$I$132,9,FALSE))=TRUE,0,VLOOKUP($C75,'Step Up Tour Le Relais PRO'!$A$17:$I$132,9,FALSE))</f>
        <v>0</v>
      </c>
    </row>
    <row r="76" spans="1:24" ht="15" customHeight="1">
      <c r="A76" s="100" t="s">
        <v>127</v>
      </c>
      <c r="B76" s="100" t="s">
        <v>151</v>
      </c>
      <c r="C76" s="96" t="s">
        <v>154</v>
      </c>
      <c r="D76" s="103">
        <f>IF(ISNA(VLOOKUP($C76,'RPA Calculations'!$C$6:$K$118,3,FALSE))=TRUE,"0",VLOOKUP($C76,'RPA Calculations'!$C$6:$K$118,3,FALSE))</f>
        <v>70</v>
      </c>
      <c r="E76" s="22" t="str">
        <f>IF(ISNA(VLOOKUP($C76,'COT SS MT.SIAMA'!$A$17:$I$137,9,FALSE))=TRUE,"0",VLOOKUP($C76,'COT SS MT.SIAMA'!$A$17:$I$137,9,FALSE))</f>
        <v>0</v>
      </c>
      <c r="F76" s="22" t="str">
        <f>IF(ISNA(VLOOKUP($C76,'COT B.A MT SIAMA'!$A$17:$I$129,9,FALSE))=TRUE,"0",VLOOKUP($C76,'COT B.A MT SIAMA'!$A$17:$I$129,9,FALSE))</f>
        <v>0</v>
      </c>
      <c r="G76" s="23">
        <f>IF(ISNA(VLOOKUP($C76,'Muskoka TT Jan 20'!$A$17:$I$132,9,FALSE))=TRUE,0,VLOOKUP($C76,'Muskoka TT Jan 20'!$A$17:$I$132,9,FALSE))</f>
        <v>0</v>
      </c>
      <c r="H76" s="23">
        <f>IF(ISNA(VLOOKUP($C76,'Muskoka TT Jan 21'!$A$17:$I$132,9,FALSE))=TRUE,0,VLOOKUP($C76,'Muskoka TT Jan 21'!$A$17:$I$132,9,FALSE))</f>
        <v>0</v>
      </c>
      <c r="I76" s="23">
        <f>IF(ISNA(VLOOKUP($C76,'Canada Cup Calgary SS'!$A$17:$I$132,9,FALSE))=TRUE,0,VLOOKUP($C76,'Canada Cup Calgary SS'!$A$17:$I$132,9,FALSE))</f>
        <v>0</v>
      </c>
      <c r="J76" s="23">
        <f>IF(ISNA(VLOOKUP($C76,'Calgary NorAm Halfpipe Feb 11'!$A$17:$I$132,9,FALSE))=TRUE,0,VLOOKUP($C76,'Calgary NorAm Halfpipe Feb 11'!$A$17:$I$132,9,FALSE))</f>
        <v>0</v>
      </c>
      <c r="K76" s="23">
        <f>IF(ISNA(VLOOKUP($C76,'Calgary NorAm SS'!$A$17:$I$132,9,FALSE))=TRUE,0,VLOOKUP($C76,'Calgary NorAm SS'!$A$17:$I$132,9,FALSE))</f>
        <v>0</v>
      </c>
      <c r="L76" s="23">
        <f>IF(ISNA(VLOOKUP($C76,'Caledon Timber Tour'!$A$17:$I$132,9,FALSE))=TRUE,0,VLOOKUP($C76,'Caledon Timber Tour'!$A$17:$I$132,9,FALSE))</f>
        <v>33</v>
      </c>
      <c r="M76" s="23">
        <f>IF(ISNA(VLOOKUP($C76,'Horseshoe Provincials SS'!$A$17:$I$132,9,FALSE))=TRUE,0,VLOOKUP($C76,'Horseshoe Provincials SS'!$A$17:$I$132,9,FALSE))</f>
        <v>0</v>
      </c>
      <c r="N76" s="23">
        <f>IF(ISNA(VLOOKUP($C76,'Calgary Nor Am HP Feb 10'!$A$17:$I$132,9,FALSE))=TRUE,0,VLOOKUP($C76,'Calgary Nor Am HP Feb 10'!$A$17:$I$132,9,FALSE))</f>
        <v>0</v>
      </c>
      <c r="O76" s="23">
        <f>IF(ISNA(VLOOKUP($C76,'Aspen Nor-Am SS'!$A$17:$I$132,9,FALSE))=TRUE,0,VLOOKUP($C76,'Aspen Nor-Am SS'!$A$17:$I$132,9,FALSE))</f>
        <v>0</v>
      </c>
      <c r="P76" s="23">
        <f>IF(ISNA(VLOOKUP($C76,'Aspen Nor-Am BA'!$A$17:$I$132,9,FALSE))=TRUE,0,VLOOKUP($C76,'Aspen Nor-Am BA'!$A$17:$I$132,9,FALSE))</f>
        <v>0</v>
      </c>
      <c r="Q76" s="23">
        <f>IF(ISNA(VLOOKUP($C76,'Jr. Nats SS'!$A$17:$I$132,9,FALSE))=TRUE,0,VLOOKUP($C76,'Jr. Nats SS'!$A$17:$I$132,9,FALSE))</f>
        <v>0</v>
      </c>
      <c r="R76" s="23">
        <f>IF(ISNA(VLOOKUP($C76,'Jr. Nats BA'!$A$17:$I$132,9,FALSE))=TRUE,0,VLOOKUP($C76,'Jr. Nats BA'!$A$17:$I$132,9,FALSE))</f>
        <v>0</v>
      </c>
      <c r="S76" s="23">
        <f>IF(ISNA(VLOOKUP($C76,'Jr. Nats HP'!$A$17:$I$132,9,FALSE))=TRUE,0,VLOOKUP($C76,'Jr. Nats HP'!$A$17:$I$132,9,FALSE))</f>
        <v>0</v>
      </c>
      <c r="T76" s="23">
        <f>IF(ISNA(VLOOKUP($C76,'Mammoth NorAM SS'!$A$17:$I$132,9,FALSE))=TRUE,0,VLOOKUP($C76,'Mammoth NorAM SS'!$A$17:$I$132,9,FALSE))</f>
        <v>0</v>
      </c>
      <c r="U76" s="23">
        <f>IF(ISNA(VLOOKUP($C76,'Stoneham Canada Cup SS'!$A$17:$I$132,9,FALSE))=TRUE,0,VLOOKUP($C76,'Stoneham Canada Cup SS'!$A$17:$I$132,9,FALSE))</f>
        <v>0</v>
      </c>
      <c r="V76" s="23">
        <f>IF(ISNA(VLOOKUP($C76,'Stoneham Canada Cup HP'!$A$17:$I$132,9,FALSE))=TRUE,0,VLOOKUP($C76,'Stoneham Canada Cup HP'!$A$17:$I$132,9,FALSE))</f>
        <v>0</v>
      </c>
      <c r="W76" s="23">
        <f>IF(ISNA(VLOOKUP($C76,'Le Relais Nor Am'!$A$17:$I$132,9,FALSE))=TRUE,0,VLOOKUP($C76,'Le Relais Nor Am'!$A$17:$I$132,9,FALSE))</f>
        <v>0</v>
      </c>
      <c r="X76" s="23">
        <f>IF(ISNA(VLOOKUP($C76,'Step Up Tour Le Relais PRO'!$A$17:$I$132,9,FALSE))=TRUE,0,VLOOKUP($C76,'Step Up Tour Le Relais PRO'!$A$17:$I$132,9,FALSE))</f>
        <v>0</v>
      </c>
    </row>
    <row r="77" spans="1:24">
      <c r="A77" s="100" t="s">
        <v>127</v>
      </c>
      <c r="B77" s="100" t="s">
        <v>151</v>
      </c>
      <c r="C77" s="122" t="s">
        <v>155</v>
      </c>
      <c r="D77" s="103">
        <f>IF(ISNA(VLOOKUP($C77,'RPA Calculations'!$C$6:$K$118,3,FALSE))=TRUE,"0",VLOOKUP($C77,'RPA Calculations'!$C$6:$K$118,3,FALSE))</f>
        <v>71</v>
      </c>
      <c r="E77" s="22" t="str">
        <f>IF(ISNA(VLOOKUP($C77,'COT SS MT.SIAMA'!$A$17:$I$137,9,FALSE))=TRUE,"0",VLOOKUP($C77,'COT SS MT.SIAMA'!$A$17:$I$137,9,FALSE))</f>
        <v>0</v>
      </c>
      <c r="F77" s="22" t="str">
        <f>IF(ISNA(VLOOKUP($C77,'COT B.A MT SIAMA'!$A$17:$I$129,9,FALSE))=TRUE,"0",VLOOKUP($C77,'COT B.A MT SIAMA'!$A$17:$I$129,9,FALSE))</f>
        <v>0</v>
      </c>
      <c r="G77" s="23">
        <f>IF(ISNA(VLOOKUP($C77,'Muskoka TT Jan 20'!$A$17:$I$132,9,FALSE))=TRUE,0,VLOOKUP($C77,'Muskoka TT Jan 20'!$A$17:$I$132,9,FALSE))</f>
        <v>0</v>
      </c>
      <c r="H77" s="23">
        <f>IF(ISNA(VLOOKUP($C77,'Muskoka TT Jan 21'!$A$17:$I$132,9,FALSE))=TRUE,0,VLOOKUP($C77,'Muskoka TT Jan 21'!$A$17:$I$132,9,FALSE))</f>
        <v>0</v>
      </c>
      <c r="I77" s="23">
        <f>IF(ISNA(VLOOKUP($C77,'Canada Cup Calgary SS'!$A$17:$I$132,9,FALSE))=TRUE,0,VLOOKUP($C77,'Canada Cup Calgary SS'!$A$17:$I$132,9,FALSE))</f>
        <v>0</v>
      </c>
      <c r="J77" s="23">
        <f>IF(ISNA(VLOOKUP($C77,'Calgary NorAm Halfpipe Feb 11'!$A$17:$I$132,9,FALSE))=TRUE,0,VLOOKUP($C77,'Calgary NorAm Halfpipe Feb 11'!$A$17:$I$132,9,FALSE))</f>
        <v>0</v>
      </c>
      <c r="K77" s="23">
        <f>IF(ISNA(VLOOKUP($C77,'Calgary NorAm SS'!$A$17:$I$132,9,FALSE))=TRUE,0,VLOOKUP($C77,'Calgary NorAm SS'!$A$17:$I$132,9,FALSE))</f>
        <v>0</v>
      </c>
      <c r="L77" s="23">
        <f>IF(ISNA(VLOOKUP($C77,'Caledon Timber Tour'!$A$17:$I$132,9,FALSE))=TRUE,0,VLOOKUP($C77,'Caledon Timber Tour'!$A$17:$I$132,9,FALSE))</f>
        <v>34</v>
      </c>
      <c r="M77" s="23">
        <f>IF(ISNA(VLOOKUP($C77,'Horseshoe Provincials SS'!$A$17:$I$132,9,FALSE))=TRUE,0,VLOOKUP($C77,'Horseshoe Provincials SS'!$A$17:$I$132,9,FALSE))</f>
        <v>0</v>
      </c>
      <c r="N77" s="23">
        <f>IF(ISNA(VLOOKUP($C77,'Calgary Nor Am HP Feb 10'!$A$17:$I$132,9,FALSE))=TRUE,0,VLOOKUP($C77,'Calgary Nor Am HP Feb 10'!$A$17:$I$132,9,FALSE))</f>
        <v>0</v>
      </c>
      <c r="O77" s="23">
        <f>IF(ISNA(VLOOKUP($C77,'Aspen Nor-Am SS'!$A$17:$I$132,9,FALSE))=TRUE,0,VLOOKUP($C77,'Aspen Nor-Am SS'!$A$17:$I$132,9,FALSE))</f>
        <v>0</v>
      </c>
      <c r="P77" s="23">
        <f>IF(ISNA(VLOOKUP($C77,'Aspen Nor-Am BA'!$A$17:$I$132,9,FALSE))=TRUE,0,VLOOKUP($C77,'Aspen Nor-Am BA'!$A$17:$I$132,9,FALSE))</f>
        <v>0</v>
      </c>
      <c r="Q77" s="23">
        <f>IF(ISNA(VLOOKUP($C77,'Jr. Nats SS'!$A$17:$I$132,9,FALSE))=TRUE,0,VLOOKUP($C77,'Jr. Nats SS'!$A$17:$I$132,9,FALSE))</f>
        <v>0</v>
      </c>
      <c r="R77" s="23">
        <f>IF(ISNA(VLOOKUP($C77,'Jr. Nats BA'!$A$17:$I$132,9,FALSE))=TRUE,0,VLOOKUP($C77,'Jr. Nats BA'!$A$17:$I$132,9,FALSE))</f>
        <v>0</v>
      </c>
      <c r="S77" s="23">
        <f>IF(ISNA(VLOOKUP($C77,'Jr. Nats HP'!$A$17:$I$132,9,FALSE))=TRUE,0,VLOOKUP($C77,'Jr. Nats HP'!$A$17:$I$132,9,FALSE))</f>
        <v>0</v>
      </c>
      <c r="T77" s="23">
        <f>IF(ISNA(VLOOKUP($C77,'Mammoth NorAM SS'!$A$17:$I$132,9,FALSE))=TRUE,0,VLOOKUP($C77,'Mammoth NorAM SS'!$A$17:$I$132,9,FALSE))</f>
        <v>0</v>
      </c>
      <c r="U77" s="23">
        <f>IF(ISNA(VLOOKUP($C77,'Stoneham Canada Cup SS'!$A$17:$I$132,9,FALSE))=TRUE,0,VLOOKUP($C77,'Stoneham Canada Cup SS'!$A$17:$I$132,9,FALSE))</f>
        <v>0</v>
      </c>
      <c r="V77" s="23">
        <f>IF(ISNA(VLOOKUP($C77,'Stoneham Canada Cup HP'!$A$17:$I$132,9,FALSE))=TRUE,0,VLOOKUP($C77,'Stoneham Canada Cup HP'!$A$17:$I$132,9,FALSE))</f>
        <v>0</v>
      </c>
      <c r="W77" s="23">
        <f>IF(ISNA(VLOOKUP($C77,'Le Relais Nor Am'!$A$17:$I$132,9,FALSE))=TRUE,0,VLOOKUP($C77,'Le Relais Nor Am'!$A$17:$I$132,9,FALSE))</f>
        <v>0</v>
      </c>
      <c r="X77" s="23">
        <f>IF(ISNA(VLOOKUP($C77,'Step Up Tour Le Relais PRO'!$A$17:$I$132,9,FALSE))=TRUE,0,VLOOKUP($C77,'Step Up Tour Le Relais PRO'!$A$17:$I$132,9,FALSE))</f>
        <v>0</v>
      </c>
    </row>
    <row r="78" spans="1:24">
      <c r="A78" s="100" t="s">
        <v>127</v>
      </c>
      <c r="B78" s="100" t="s">
        <v>151</v>
      </c>
      <c r="C78" s="96" t="s">
        <v>156</v>
      </c>
      <c r="D78" s="103">
        <f>IF(ISNA(VLOOKUP($C78,'RPA Calculations'!$C$6:$K$118,3,FALSE))=TRUE,"0",VLOOKUP($C78,'RPA Calculations'!$C$6:$K$118,3,FALSE))</f>
        <v>72</v>
      </c>
      <c r="E78" s="22" t="str">
        <f>IF(ISNA(VLOOKUP($C78,'COT SS MT.SIAMA'!$A$17:$I$137,9,FALSE))=TRUE,"0",VLOOKUP($C78,'COT SS MT.SIAMA'!$A$17:$I$137,9,FALSE))</f>
        <v>0</v>
      </c>
      <c r="F78" s="22" t="str">
        <f>IF(ISNA(VLOOKUP($C78,'COT B.A MT SIAMA'!$A$17:$I$129,9,FALSE))=TRUE,"0",VLOOKUP($C78,'COT B.A MT SIAMA'!$A$17:$I$129,9,FALSE))</f>
        <v>0</v>
      </c>
      <c r="G78" s="23">
        <f>IF(ISNA(VLOOKUP($C78,'Muskoka TT Jan 20'!$A$17:$I$132,9,FALSE))=TRUE,0,VLOOKUP($C78,'Muskoka TT Jan 20'!$A$17:$I$132,9,FALSE))</f>
        <v>0</v>
      </c>
      <c r="H78" s="23">
        <f>IF(ISNA(VLOOKUP($C78,'Muskoka TT Jan 21'!$A$17:$I$132,9,FALSE))=TRUE,0,VLOOKUP($C78,'Muskoka TT Jan 21'!$A$17:$I$132,9,FALSE))</f>
        <v>0</v>
      </c>
      <c r="I78" s="23">
        <f>IF(ISNA(VLOOKUP($C78,'Canada Cup Calgary SS'!$A$17:$I$132,9,FALSE))=TRUE,0,VLOOKUP($C78,'Canada Cup Calgary SS'!$A$17:$I$132,9,FALSE))</f>
        <v>0</v>
      </c>
      <c r="J78" s="23">
        <f>IF(ISNA(VLOOKUP($C78,'Calgary NorAm Halfpipe Feb 11'!$A$17:$I$132,9,FALSE))=TRUE,0,VLOOKUP($C78,'Calgary NorAm Halfpipe Feb 11'!$A$17:$I$132,9,FALSE))</f>
        <v>0</v>
      </c>
      <c r="K78" s="23">
        <f>IF(ISNA(VLOOKUP($C78,'Calgary NorAm SS'!$A$17:$I$132,9,FALSE))=TRUE,0,VLOOKUP($C78,'Calgary NorAm SS'!$A$17:$I$132,9,FALSE))</f>
        <v>0</v>
      </c>
      <c r="L78" s="23">
        <f>IF(ISNA(VLOOKUP($C78,'Caledon Timber Tour'!$A$17:$I$132,9,FALSE))=TRUE,0,VLOOKUP($C78,'Caledon Timber Tour'!$A$17:$I$132,9,FALSE))</f>
        <v>35</v>
      </c>
      <c r="M78" s="23">
        <f>IF(ISNA(VLOOKUP($C78,'Horseshoe Provincials SS'!$A$17:$I$132,9,FALSE))=TRUE,0,VLOOKUP($C78,'Horseshoe Provincials SS'!$A$17:$I$132,9,FALSE))</f>
        <v>0</v>
      </c>
      <c r="N78" s="23">
        <f>IF(ISNA(VLOOKUP($C78,'Calgary Nor Am HP Feb 10'!$A$17:$I$132,9,FALSE))=TRUE,0,VLOOKUP($C78,'Calgary Nor Am HP Feb 10'!$A$17:$I$132,9,FALSE))</f>
        <v>0</v>
      </c>
      <c r="O78" s="23">
        <f>IF(ISNA(VLOOKUP($C78,'Aspen Nor-Am SS'!$A$17:$I$132,9,FALSE))=TRUE,0,VLOOKUP($C78,'Aspen Nor-Am SS'!$A$17:$I$132,9,FALSE))</f>
        <v>0</v>
      </c>
      <c r="P78" s="23">
        <f>IF(ISNA(VLOOKUP($C78,'Aspen Nor-Am BA'!$A$17:$I$132,9,FALSE))=TRUE,0,VLOOKUP($C78,'Aspen Nor-Am BA'!$A$17:$I$132,9,FALSE))</f>
        <v>0</v>
      </c>
      <c r="Q78" s="23">
        <f>IF(ISNA(VLOOKUP($C78,'Jr. Nats SS'!$A$17:$I$132,9,FALSE))=TRUE,0,VLOOKUP($C78,'Jr. Nats SS'!$A$17:$I$132,9,FALSE))</f>
        <v>0</v>
      </c>
      <c r="R78" s="23">
        <f>IF(ISNA(VLOOKUP($C78,'Jr. Nats BA'!$A$17:$I$132,9,FALSE))=TRUE,0,VLOOKUP($C78,'Jr. Nats BA'!$A$17:$I$132,9,FALSE))</f>
        <v>0</v>
      </c>
      <c r="S78" s="23">
        <f>IF(ISNA(VLOOKUP($C78,'Jr. Nats HP'!$A$17:$I$132,9,FALSE))=TRUE,0,VLOOKUP($C78,'Jr. Nats HP'!$A$17:$I$132,9,FALSE))</f>
        <v>0</v>
      </c>
      <c r="T78" s="23">
        <f>IF(ISNA(VLOOKUP($C78,'Mammoth NorAM SS'!$A$17:$I$132,9,FALSE))=TRUE,0,VLOOKUP($C78,'Mammoth NorAM SS'!$A$17:$I$132,9,FALSE))</f>
        <v>0</v>
      </c>
      <c r="U78" s="23">
        <f>IF(ISNA(VLOOKUP($C78,'Stoneham Canada Cup SS'!$A$17:$I$132,9,FALSE))=TRUE,0,VLOOKUP($C78,'Stoneham Canada Cup SS'!$A$17:$I$132,9,FALSE))</f>
        <v>0</v>
      </c>
      <c r="V78" s="23">
        <f>IF(ISNA(VLOOKUP($C78,'Stoneham Canada Cup HP'!$A$17:$I$132,9,FALSE))=TRUE,0,VLOOKUP($C78,'Stoneham Canada Cup HP'!$A$17:$I$132,9,FALSE))</f>
        <v>0</v>
      </c>
      <c r="W78" s="23">
        <f>IF(ISNA(VLOOKUP($C78,'Le Relais Nor Am'!$A$17:$I$132,9,FALSE))=TRUE,0,VLOOKUP($C78,'Le Relais Nor Am'!$A$17:$I$132,9,FALSE))</f>
        <v>0</v>
      </c>
      <c r="X78" s="23">
        <f>IF(ISNA(VLOOKUP($C78,'Step Up Tour Le Relais PRO'!$A$17:$I$132,9,FALSE))=TRUE,0,VLOOKUP($C78,'Step Up Tour Le Relais PRO'!$A$17:$I$132,9,FALSE))</f>
        <v>0</v>
      </c>
    </row>
    <row r="79" spans="1:24">
      <c r="A79" s="100" t="s">
        <v>101</v>
      </c>
      <c r="B79" s="100" t="s">
        <v>88</v>
      </c>
      <c r="C79" s="96" t="s">
        <v>129</v>
      </c>
      <c r="D79" s="103">
        <f>IF(ISNA(VLOOKUP($C79,'RPA Calculations'!$C$6:$K$118,3,FALSE))=TRUE,"0",VLOOKUP($C79,'RPA Calculations'!$C$6:$K$118,3,FALSE))</f>
        <v>73</v>
      </c>
      <c r="E79" s="22" t="str">
        <f>IF(ISNA(VLOOKUP($C79,'COT SS MT.SIAMA'!$A$17:$I$137,9,FALSE))=TRUE,"0",VLOOKUP($C79,'COT SS MT.SIAMA'!$A$17:$I$137,9,FALSE))</f>
        <v>0</v>
      </c>
      <c r="F79" s="22" t="str">
        <f>IF(ISNA(VLOOKUP($C79,'COT B.A MT SIAMA'!$A$17:$I$129,9,FALSE))=TRUE,"0",VLOOKUP($C79,'COT B.A MT SIAMA'!$A$17:$I$129,9,FALSE))</f>
        <v>0</v>
      </c>
      <c r="G79" s="23">
        <f>IF(ISNA(VLOOKUP($C79,'Muskoka TT Jan 20'!$A$17:$I$132,9,FALSE))=TRUE,0,VLOOKUP($C79,'Muskoka TT Jan 20'!$A$17:$I$132,9,FALSE))</f>
        <v>43</v>
      </c>
      <c r="H79" s="23">
        <f>IF(ISNA(VLOOKUP($C79,'Muskoka TT Jan 21'!$A$17:$I$132,9,FALSE))=TRUE,0,VLOOKUP($C79,'Muskoka TT Jan 21'!$A$17:$I$132,9,FALSE))</f>
        <v>0</v>
      </c>
      <c r="I79" s="23">
        <f>IF(ISNA(VLOOKUP($C79,'Canada Cup Calgary SS'!$A$17:$I$132,9,FALSE))=TRUE,0,VLOOKUP($C79,'Canada Cup Calgary SS'!$A$17:$I$132,9,FALSE))</f>
        <v>0</v>
      </c>
      <c r="J79" s="23">
        <f>IF(ISNA(VLOOKUP($C79,'Calgary NorAm Halfpipe Feb 11'!$A$17:$I$132,9,FALSE))=TRUE,0,VLOOKUP($C79,'Calgary NorAm Halfpipe Feb 11'!$A$17:$I$132,9,FALSE))</f>
        <v>0</v>
      </c>
      <c r="K79" s="23">
        <f>IF(ISNA(VLOOKUP($C79,'Calgary NorAm SS'!$A$17:$I$132,9,FALSE))=TRUE,0,VLOOKUP($C79,'Calgary NorAm SS'!$A$17:$I$132,9,FALSE))</f>
        <v>0</v>
      </c>
      <c r="L79" s="23">
        <f>IF(ISNA(VLOOKUP($C79,'Caledon Timber Tour'!$A$17:$I$132,9,FALSE))=TRUE,0,VLOOKUP($C79,'Caledon Timber Tour'!$A$17:$I$132,9,FALSE))</f>
        <v>0</v>
      </c>
      <c r="M79" s="23">
        <f>IF(ISNA(VLOOKUP($C79,'Horseshoe Provincials SS'!$A$17:$I$132,9,FALSE))=TRUE,0,VLOOKUP($C79,'Horseshoe Provincials SS'!$A$17:$I$132,9,FALSE))</f>
        <v>0</v>
      </c>
      <c r="N79" s="23">
        <f>IF(ISNA(VLOOKUP($C79,'Calgary Nor Am HP Feb 10'!$A$17:$I$132,9,FALSE))=TRUE,0,VLOOKUP($C79,'Calgary Nor Am HP Feb 10'!$A$17:$I$132,9,FALSE))</f>
        <v>0</v>
      </c>
      <c r="O79" s="23">
        <f>IF(ISNA(VLOOKUP($C79,'Aspen Nor-Am SS'!$A$17:$I$132,9,FALSE))=TRUE,0,VLOOKUP($C79,'Aspen Nor-Am SS'!$A$17:$I$132,9,FALSE))</f>
        <v>0</v>
      </c>
      <c r="P79" s="23">
        <f>IF(ISNA(VLOOKUP($C79,'Aspen Nor-Am BA'!$A$17:$I$132,9,FALSE))=TRUE,0,VLOOKUP($C79,'Aspen Nor-Am BA'!$A$17:$I$132,9,FALSE))</f>
        <v>0</v>
      </c>
      <c r="Q79" s="23">
        <f>IF(ISNA(VLOOKUP($C79,'Jr. Nats SS'!$A$17:$I$132,9,FALSE))=TRUE,0,VLOOKUP($C79,'Jr. Nats SS'!$A$17:$I$132,9,FALSE))</f>
        <v>0</v>
      </c>
      <c r="R79" s="23">
        <f>IF(ISNA(VLOOKUP($C79,'Jr. Nats BA'!$A$17:$I$132,9,FALSE))=TRUE,0,VLOOKUP($C79,'Jr. Nats BA'!$A$17:$I$132,9,FALSE))</f>
        <v>0</v>
      </c>
      <c r="S79" s="23">
        <f>IF(ISNA(VLOOKUP($C79,'Jr. Nats HP'!$A$17:$I$132,9,FALSE))=TRUE,0,VLOOKUP($C79,'Jr. Nats HP'!$A$17:$I$132,9,FALSE))</f>
        <v>0</v>
      </c>
      <c r="T79" s="23">
        <f>IF(ISNA(VLOOKUP($C79,'Mammoth NorAM SS'!$A$17:$I$132,9,FALSE))=TRUE,0,VLOOKUP($C79,'Mammoth NorAM SS'!$A$17:$I$132,9,FALSE))</f>
        <v>0</v>
      </c>
      <c r="U79" s="23">
        <f>IF(ISNA(VLOOKUP($C79,'Stoneham Canada Cup SS'!$A$17:$I$132,9,FALSE))=TRUE,0,VLOOKUP($C79,'Stoneham Canada Cup SS'!$A$17:$I$132,9,FALSE))</f>
        <v>0</v>
      </c>
      <c r="V79" s="23">
        <f>IF(ISNA(VLOOKUP($C79,'Stoneham Canada Cup HP'!$A$17:$I$132,9,FALSE))=TRUE,0,VLOOKUP($C79,'Stoneham Canada Cup HP'!$A$17:$I$132,9,FALSE))</f>
        <v>0</v>
      </c>
      <c r="W79" s="23">
        <f>IF(ISNA(VLOOKUP($C79,'Le Relais Nor Am'!$A$17:$I$132,9,FALSE))=TRUE,0,VLOOKUP($C79,'Le Relais Nor Am'!$A$17:$I$132,9,FALSE))</f>
        <v>0</v>
      </c>
      <c r="X79" s="23">
        <f>IF(ISNA(VLOOKUP($C79,'Step Up Tour Le Relais PRO'!$A$17:$I$132,9,FALSE))=TRUE,0,VLOOKUP($C79,'Step Up Tour Le Relais PRO'!$A$17:$I$132,9,FALSE))</f>
        <v>0</v>
      </c>
    </row>
  </sheetData>
  <sortState ref="A9:X80">
    <sortCondition ref="D9:D80"/>
  </sortState>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A17" sqref="A17"/>
    </sheetView>
  </sheetViews>
  <sheetFormatPr baseColWidth="10" defaultColWidth="8.7109375" defaultRowHeight="13" x14ac:dyDescent="0"/>
  <cols>
    <col min="1" max="1" width="17.140625" customWidth="1"/>
  </cols>
  <sheetData>
    <row r="1" spans="1:9">
      <c r="A1" s="156"/>
      <c r="B1" s="137"/>
      <c r="C1" s="137"/>
      <c r="D1" s="137"/>
      <c r="E1" s="137"/>
      <c r="F1" s="137"/>
      <c r="G1" s="137"/>
      <c r="H1" s="137"/>
      <c r="I1" s="46"/>
    </row>
    <row r="2" spans="1:9">
      <c r="A2" s="156"/>
      <c r="B2" s="158" t="s">
        <v>43</v>
      </c>
      <c r="C2" s="158"/>
      <c r="D2" s="158"/>
      <c r="E2" s="158"/>
      <c r="F2" s="158"/>
      <c r="G2" s="137"/>
      <c r="H2" s="137"/>
      <c r="I2" s="46"/>
    </row>
    <row r="3" spans="1:9">
      <c r="A3" s="156"/>
      <c r="B3" s="137"/>
      <c r="C3" s="137"/>
      <c r="D3" s="137"/>
      <c r="E3" s="137"/>
      <c r="F3" s="137"/>
      <c r="G3" s="137"/>
      <c r="H3" s="137"/>
      <c r="I3" s="46"/>
    </row>
    <row r="4" spans="1:9">
      <c r="A4" s="156"/>
      <c r="B4" s="158" t="s">
        <v>34</v>
      </c>
      <c r="C4" s="158"/>
      <c r="D4" s="158"/>
      <c r="E4" s="158"/>
      <c r="F4" s="158"/>
      <c r="G4" s="137"/>
      <c r="H4" s="137"/>
      <c r="I4" s="46"/>
    </row>
    <row r="5" spans="1:9">
      <c r="A5" s="156"/>
      <c r="B5" s="137"/>
      <c r="C5" s="137"/>
      <c r="D5" s="137"/>
      <c r="E5" s="137"/>
      <c r="F5" s="137"/>
      <c r="G5" s="137"/>
      <c r="H5" s="137"/>
      <c r="I5" s="46"/>
    </row>
    <row r="6" spans="1:9">
      <c r="A6" s="156"/>
      <c r="B6" s="157"/>
      <c r="C6" s="157"/>
      <c r="D6" s="137"/>
      <c r="E6" s="137"/>
      <c r="F6" s="137"/>
      <c r="G6" s="137"/>
      <c r="H6" s="137"/>
      <c r="I6" s="46"/>
    </row>
    <row r="7" spans="1:9">
      <c r="A7" s="156"/>
      <c r="B7" s="137"/>
      <c r="C7" s="137"/>
      <c r="D7" s="137"/>
      <c r="E7" s="137"/>
      <c r="F7" s="137"/>
      <c r="G7" s="137"/>
      <c r="H7" s="137"/>
      <c r="I7" s="46"/>
    </row>
    <row r="8" spans="1:9">
      <c r="A8" s="47" t="s">
        <v>11</v>
      </c>
      <c r="B8" s="48" t="s">
        <v>183</v>
      </c>
      <c r="C8" s="48"/>
      <c r="D8" s="48"/>
      <c r="E8" s="48"/>
      <c r="F8" s="136"/>
      <c r="G8" s="136"/>
      <c r="H8" s="136"/>
      <c r="I8" s="46"/>
    </row>
    <row r="9" spans="1:9">
      <c r="A9" s="47" t="s">
        <v>0</v>
      </c>
      <c r="B9" s="48" t="s">
        <v>182</v>
      </c>
      <c r="C9" s="48"/>
      <c r="D9" s="48"/>
      <c r="E9" s="48"/>
      <c r="F9" s="136"/>
      <c r="G9" s="136"/>
      <c r="H9" s="136"/>
      <c r="I9" s="46"/>
    </row>
    <row r="10" spans="1:9">
      <c r="A10" s="47" t="s">
        <v>13</v>
      </c>
      <c r="B10" s="159">
        <v>41720</v>
      </c>
      <c r="C10" s="159"/>
      <c r="D10" s="49"/>
      <c r="E10" s="49"/>
      <c r="F10" s="50"/>
      <c r="G10" s="50"/>
      <c r="H10" s="50"/>
      <c r="I10" s="46"/>
    </row>
    <row r="11" spans="1:9">
      <c r="A11" s="47" t="s">
        <v>33</v>
      </c>
      <c r="B11" s="48" t="s">
        <v>160</v>
      </c>
      <c r="C11" s="49"/>
      <c r="D11" s="137"/>
      <c r="E11" s="137"/>
      <c r="F11" s="137"/>
      <c r="G11" s="137"/>
      <c r="H11" s="137"/>
      <c r="I11" s="46"/>
    </row>
    <row r="12" spans="1:9">
      <c r="A12" s="47" t="s">
        <v>16</v>
      </c>
      <c r="B12" s="136" t="s">
        <v>76</v>
      </c>
      <c r="C12" s="137"/>
      <c r="D12" s="137"/>
      <c r="E12" s="137"/>
      <c r="F12" s="137"/>
      <c r="G12" s="137"/>
      <c r="H12" s="137"/>
      <c r="I12" s="46"/>
    </row>
    <row r="13" spans="1:9">
      <c r="A13" s="136" t="s">
        <v>12</v>
      </c>
      <c r="B13" s="51" t="s">
        <v>2</v>
      </c>
      <c r="C13" s="52"/>
      <c r="D13" s="53" t="s">
        <v>17</v>
      </c>
      <c r="E13" s="52"/>
      <c r="F13" s="53" t="s">
        <v>1</v>
      </c>
      <c r="G13" s="52"/>
      <c r="H13" s="54"/>
      <c r="I13" s="55" t="s">
        <v>24</v>
      </c>
    </row>
    <row r="14" spans="1:9">
      <c r="A14" s="136" t="s">
        <v>15</v>
      </c>
      <c r="B14" s="56">
        <v>0.7</v>
      </c>
      <c r="C14" s="57"/>
      <c r="D14" s="58">
        <v>0</v>
      </c>
      <c r="E14" s="57"/>
      <c r="F14" s="58">
        <v>0.8</v>
      </c>
      <c r="G14" s="57"/>
      <c r="H14" s="59" t="s">
        <v>18</v>
      </c>
      <c r="I14" s="60" t="s">
        <v>25</v>
      </c>
    </row>
    <row r="15" spans="1:9">
      <c r="A15" s="136" t="s">
        <v>14</v>
      </c>
      <c r="B15" s="61">
        <v>94</v>
      </c>
      <c r="C15" s="62"/>
      <c r="D15" s="63">
        <v>1</v>
      </c>
      <c r="E15" s="62"/>
      <c r="F15" s="63">
        <v>88.4</v>
      </c>
      <c r="G15" s="62"/>
      <c r="H15" s="59" t="s">
        <v>19</v>
      </c>
      <c r="I15" s="60" t="s">
        <v>26</v>
      </c>
    </row>
    <row r="16" spans="1:9">
      <c r="A16" s="136"/>
      <c r="B16" s="64" t="s">
        <v>5</v>
      </c>
      <c r="C16" s="65" t="s">
        <v>4</v>
      </c>
      <c r="D16" s="65" t="s">
        <v>5</v>
      </c>
      <c r="E16" s="65" t="s">
        <v>4</v>
      </c>
      <c r="F16" s="65" t="s">
        <v>5</v>
      </c>
      <c r="G16" s="65" t="s">
        <v>4</v>
      </c>
      <c r="H16" s="66" t="s">
        <v>4</v>
      </c>
      <c r="I16" s="67">
        <v>30</v>
      </c>
    </row>
    <row r="17" spans="1:9">
      <c r="A17" s="96" t="s">
        <v>158</v>
      </c>
      <c r="B17" s="86">
        <v>73.400000000000006</v>
      </c>
      <c r="C17" s="88">
        <f t="shared" ref="C17:C38" si="0">B17/B$15*1000*B$14</f>
        <v>546.59574468085111</v>
      </c>
      <c r="D17" s="87">
        <v>0</v>
      </c>
      <c r="E17" s="88">
        <f>D17/D$15*1000*D$14</f>
        <v>0</v>
      </c>
      <c r="F17" s="87">
        <v>75</v>
      </c>
      <c r="G17" s="88">
        <f t="shared" ref="G17:G38" si="1">F17/F$15*1000*F$14</f>
        <v>678.73303167420818</v>
      </c>
      <c r="H17" s="71">
        <f>LARGE((C17,E17,G17),1)</f>
        <v>678.73303167420818</v>
      </c>
      <c r="I17" s="68">
        <v>9</v>
      </c>
    </row>
    <row r="18" spans="1:9">
      <c r="A18" s="96" t="s">
        <v>83</v>
      </c>
      <c r="B18" s="87">
        <v>43.2</v>
      </c>
      <c r="C18" s="88">
        <f t="shared" si="0"/>
        <v>321.7021276595745</v>
      </c>
      <c r="D18" s="87">
        <v>0</v>
      </c>
      <c r="E18" s="88">
        <f>D18/D$15*1000*D$14</f>
        <v>0</v>
      </c>
      <c r="F18" s="87">
        <v>0</v>
      </c>
      <c r="G18" s="88">
        <f t="shared" si="1"/>
        <v>0</v>
      </c>
      <c r="H18" s="71">
        <f>LARGE((C18,E18,G18),1)</f>
        <v>321.7021276595745</v>
      </c>
      <c r="I18" s="68">
        <v>25</v>
      </c>
    </row>
    <row r="19" spans="1:9">
      <c r="A19" s="96"/>
      <c r="B19" s="86">
        <v>0</v>
      </c>
      <c r="C19" s="88">
        <f t="shared" si="0"/>
        <v>0</v>
      </c>
      <c r="D19" s="87">
        <v>0</v>
      </c>
      <c r="E19" s="88">
        <f t="shared" ref="E19:E38" si="2">D19/D$15*1000*D$14</f>
        <v>0</v>
      </c>
      <c r="F19" s="87">
        <v>0</v>
      </c>
      <c r="G19" s="88">
        <f t="shared" si="1"/>
        <v>0</v>
      </c>
      <c r="H19" s="71">
        <f>LARGE((C19,E19,G19),1)</f>
        <v>0</v>
      </c>
      <c r="I19" s="68"/>
    </row>
    <row r="20" spans="1:9">
      <c r="A20" s="96"/>
      <c r="B20" s="86">
        <v>0</v>
      </c>
      <c r="C20" s="88">
        <f t="shared" si="0"/>
        <v>0</v>
      </c>
      <c r="D20" s="87">
        <v>0</v>
      </c>
      <c r="E20" s="88">
        <f t="shared" si="2"/>
        <v>0</v>
      </c>
      <c r="F20" s="87">
        <v>0</v>
      </c>
      <c r="G20" s="88">
        <f t="shared" si="1"/>
        <v>0</v>
      </c>
      <c r="H20" s="71">
        <f>LARGE((C20,E20,G20),1)</f>
        <v>0</v>
      </c>
      <c r="I20" s="68"/>
    </row>
    <row r="21" spans="1:9">
      <c r="A21" s="96"/>
      <c r="B21" s="86">
        <v>0</v>
      </c>
      <c r="C21" s="88">
        <f t="shared" si="0"/>
        <v>0</v>
      </c>
      <c r="D21" s="87">
        <v>0</v>
      </c>
      <c r="E21" s="88">
        <f>D21/D$15*1000*D$14</f>
        <v>0</v>
      </c>
      <c r="F21" s="87">
        <v>0</v>
      </c>
      <c r="G21" s="88">
        <f t="shared" si="1"/>
        <v>0</v>
      </c>
      <c r="H21" s="71">
        <f>LARGE((C21,E21,G21),1)</f>
        <v>0</v>
      </c>
      <c r="I21" s="68"/>
    </row>
    <row r="22" spans="1:9">
      <c r="A22" s="96"/>
      <c r="B22" s="86">
        <v>0</v>
      </c>
      <c r="C22" s="88">
        <f t="shared" si="0"/>
        <v>0</v>
      </c>
      <c r="D22" s="87">
        <v>0</v>
      </c>
      <c r="E22" s="88">
        <f>D22/D$15*1000*D$14</f>
        <v>0</v>
      </c>
      <c r="F22" s="87">
        <v>0</v>
      </c>
      <c r="G22" s="88">
        <f t="shared" si="1"/>
        <v>0</v>
      </c>
      <c r="H22" s="71">
        <f>LARGE((C22,E22,G22),1)</f>
        <v>0</v>
      </c>
      <c r="I22" s="68"/>
    </row>
    <row r="23" spans="1:9">
      <c r="A23" s="96"/>
      <c r="B23" s="86">
        <v>0</v>
      </c>
      <c r="C23" s="88">
        <f t="shared" si="0"/>
        <v>0</v>
      </c>
      <c r="D23" s="87">
        <v>0</v>
      </c>
      <c r="E23" s="88">
        <f t="shared" si="2"/>
        <v>0</v>
      </c>
      <c r="F23" s="87">
        <v>0</v>
      </c>
      <c r="G23" s="88">
        <f t="shared" si="1"/>
        <v>0</v>
      </c>
      <c r="H23" s="71">
        <f>LARGE((C23,E23,G23),1)</f>
        <v>0</v>
      </c>
      <c r="I23" s="68"/>
    </row>
    <row r="24" spans="1:9">
      <c r="A24" s="96"/>
      <c r="B24" s="86">
        <v>0</v>
      </c>
      <c r="C24" s="88">
        <f t="shared" si="0"/>
        <v>0</v>
      </c>
      <c r="D24" s="87">
        <v>0</v>
      </c>
      <c r="E24" s="88">
        <f t="shared" si="2"/>
        <v>0</v>
      </c>
      <c r="F24" s="87">
        <v>0</v>
      </c>
      <c r="G24" s="88">
        <f t="shared" si="1"/>
        <v>0</v>
      </c>
      <c r="H24" s="71">
        <f>LARGE((C24,E24,G24),1)</f>
        <v>0</v>
      </c>
      <c r="I24" s="68"/>
    </row>
    <row r="25" spans="1:9">
      <c r="A25" s="96"/>
      <c r="B25" s="86">
        <v>0</v>
      </c>
      <c r="C25" s="88">
        <f t="shared" si="0"/>
        <v>0</v>
      </c>
      <c r="D25" s="87">
        <v>0</v>
      </c>
      <c r="E25" s="88">
        <f t="shared" si="2"/>
        <v>0</v>
      </c>
      <c r="F25" s="87">
        <v>0</v>
      </c>
      <c r="G25" s="88">
        <f t="shared" si="1"/>
        <v>0</v>
      </c>
      <c r="H25" s="71">
        <f>LARGE((C25,E25,G25),1)</f>
        <v>0</v>
      </c>
      <c r="I25" s="68"/>
    </row>
    <row r="26" spans="1:9">
      <c r="A26" s="96"/>
      <c r="B26" s="86">
        <v>0</v>
      </c>
      <c r="C26" s="88">
        <f t="shared" si="0"/>
        <v>0</v>
      </c>
      <c r="D26" s="87">
        <v>0</v>
      </c>
      <c r="E26" s="88">
        <f t="shared" si="2"/>
        <v>0</v>
      </c>
      <c r="F26" s="87">
        <v>0</v>
      </c>
      <c r="G26" s="88">
        <f t="shared" si="1"/>
        <v>0</v>
      </c>
      <c r="H26" s="71">
        <f>LARGE((C26,E26,G26),1)</f>
        <v>0</v>
      </c>
      <c r="I26" s="68"/>
    </row>
    <row r="27" spans="1:9">
      <c r="A27" s="96"/>
      <c r="B27" s="86">
        <v>0</v>
      </c>
      <c r="C27" s="88">
        <f t="shared" si="0"/>
        <v>0</v>
      </c>
      <c r="D27" s="87">
        <v>0</v>
      </c>
      <c r="E27" s="88">
        <f t="shared" si="2"/>
        <v>0</v>
      </c>
      <c r="F27" s="87">
        <v>0</v>
      </c>
      <c r="G27" s="88">
        <f t="shared" si="1"/>
        <v>0</v>
      </c>
      <c r="H27" s="71">
        <f>LARGE((C27,E27,G27),1)</f>
        <v>0</v>
      </c>
      <c r="I27" s="68"/>
    </row>
    <row r="28" spans="1:9">
      <c r="A28" s="96"/>
      <c r="B28" s="86">
        <v>0</v>
      </c>
      <c r="C28" s="88">
        <f t="shared" si="0"/>
        <v>0</v>
      </c>
      <c r="D28" s="87">
        <v>0</v>
      </c>
      <c r="E28" s="88">
        <f t="shared" si="2"/>
        <v>0</v>
      </c>
      <c r="F28" s="87">
        <v>0</v>
      </c>
      <c r="G28" s="88">
        <f t="shared" si="1"/>
        <v>0</v>
      </c>
      <c r="H28" s="71">
        <f>LARGE((C28,E28,G28),1)</f>
        <v>0</v>
      </c>
      <c r="I28" s="68"/>
    </row>
    <row r="29" spans="1:9">
      <c r="A29" s="96"/>
      <c r="B29" s="86">
        <v>0</v>
      </c>
      <c r="C29" s="88">
        <f t="shared" si="0"/>
        <v>0</v>
      </c>
      <c r="D29" s="87">
        <v>0</v>
      </c>
      <c r="E29" s="88">
        <f t="shared" si="2"/>
        <v>0</v>
      </c>
      <c r="F29" s="87">
        <v>0</v>
      </c>
      <c r="G29" s="88">
        <f t="shared" si="1"/>
        <v>0</v>
      </c>
      <c r="H29" s="71">
        <f>LARGE((C29,E29,G29),1)</f>
        <v>0</v>
      </c>
      <c r="I29" s="68"/>
    </row>
    <row r="30" spans="1:9">
      <c r="A30" s="96"/>
      <c r="B30" s="86">
        <v>0</v>
      </c>
      <c r="C30" s="88">
        <f t="shared" si="0"/>
        <v>0</v>
      </c>
      <c r="D30" s="87">
        <v>0</v>
      </c>
      <c r="E30" s="88">
        <f t="shared" si="2"/>
        <v>0</v>
      </c>
      <c r="F30" s="87">
        <v>0</v>
      </c>
      <c r="G30" s="88">
        <f t="shared" si="1"/>
        <v>0</v>
      </c>
      <c r="H30" s="71">
        <f>LARGE((C30,E30,G30),1)</f>
        <v>0</v>
      </c>
      <c r="I30" s="68"/>
    </row>
    <row r="31" spans="1:9">
      <c r="A31" s="96"/>
      <c r="B31" s="86">
        <v>0</v>
      </c>
      <c r="C31" s="88">
        <f t="shared" si="0"/>
        <v>0</v>
      </c>
      <c r="D31" s="87">
        <v>0</v>
      </c>
      <c r="E31" s="88">
        <f t="shared" si="2"/>
        <v>0</v>
      </c>
      <c r="F31" s="87">
        <v>0</v>
      </c>
      <c r="G31" s="88">
        <f t="shared" si="1"/>
        <v>0</v>
      </c>
      <c r="H31" s="71">
        <f>LARGE((C31,E31,G31),1)</f>
        <v>0</v>
      </c>
      <c r="I31" s="68"/>
    </row>
    <row r="32" spans="1:9">
      <c r="A32" s="96"/>
      <c r="B32" s="86">
        <v>0</v>
      </c>
      <c r="C32" s="88">
        <f t="shared" si="0"/>
        <v>0</v>
      </c>
      <c r="D32" s="87">
        <v>0</v>
      </c>
      <c r="E32" s="88">
        <f t="shared" si="2"/>
        <v>0</v>
      </c>
      <c r="F32" s="87">
        <v>0</v>
      </c>
      <c r="G32" s="88">
        <f t="shared" si="1"/>
        <v>0</v>
      </c>
      <c r="H32" s="71">
        <f>LARGE((C32,E32,G32),1)</f>
        <v>0</v>
      </c>
      <c r="I32" s="68"/>
    </row>
    <row r="33" spans="1:9">
      <c r="A33" s="96"/>
      <c r="B33" s="86">
        <v>0</v>
      </c>
      <c r="C33" s="88">
        <f t="shared" si="0"/>
        <v>0</v>
      </c>
      <c r="D33" s="87">
        <v>0</v>
      </c>
      <c r="E33" s="88">
        <f t="shared" si="2"/>
        <v>0</v>
      </c>
      <c r="F33" s="87">
        <v>0</v>
      </c>
      <c r="G33" s="88">
        <f t="shared" si="1"/>
        <v>0</v>
      </c>
      <c r="H33" s="71">
        <f>LARGE((C33,E33,G33),1)</f>
        <v>0</v>
      </c>
      <c r="I33" s="68"/>
    </row>
    <row r="34" spans="1:9">
      <c r="A34" s="96"/>
      <c r="B34" s="86">
        <v>0</v>
      </c>
      <c r="C34" s="88">
        <f t="shared" si="0"/>
        <v>0</v>
      </c>
      <c r="D34" s="87">
        <v>0</v>
      </c>
      <c r="E34" s="88">
        <f t="shared" si="2"/>
        <v>0</v>
      </c>
      <c r="F34" s="87">
        <v>0</v>
      </c>
      <c r="G34" s="88">
        <f t="shared" si="1"/>
        <v>0</v>
      </c>
      <c r="H34" s="71">
        <f>LARGE((C34,E34,G34),1)</f>
        <v>0</v>
      </c>
      <c r="I34" s="68"/>
    </row>
    <row r="35" spans="1:9">
      <c r="A35" s="96"/>
      <c r="B35" s="86">
        <v>0</v>
      </c>
      <c r="C35" s="88">
        <f t="shared" si="0"/>
        <v>0</v>
      </c>
      <c r="D35" s="87">
        <v>0</v>
      </c>
      <c r="E35" s="88">
        <f t="shared" si="2"/>
        <v>0</v>
      </c>
      <c r="F35" s="87">
        <v>0</v>
      </c>
      <c r="G35" s="88">
        <f t="shared" si="1"/>
        <v>0</v>
      </c>
      <c r="H35" s="71">
        <f>LARGE((C35,E35,G35),1)</f>
        <v>0</v>
      </c>
      <c r="I35" s="68"/>
    </row>
    <row r="36" spans="1:9">
      <c r="A36" s="76"/>
      <c r="B36" s="86">
        <v>0</v>
      </c>
      <c r="C36" s="88">
        <f t="shared" si="0"/>
        <v>0</v>
      </c>
      <c r="D36" s="87">
        <v>0</v>
      </c>
      <c r="E36" s="88">
        <f t="shared" si="2"/>
        <v>0</v>
      </c>
      <c r="F36" s="87">
        <v>0</v>
      </c>
      <c r="G36" s="88">
        <f t="shared" si="1"/>
        <v>0</v>
      </c>
      <c r="H36" s="71">
        <f>LARGE((C36,E36,G36),1)</f>
        <v>0</v>
      </c>
      <c r="I36" s="68"/>
    </row>
    <row r="37" spans="1:9">
      <c r="A37" s="96"/>
      <c r="B37" s="86">
        <v>0</v>
      </c>
      <c r="C37" s="88">
        <f t="shared" si="0"/>
        <v>0</v>
      </c>
      <c r="D37" s="87">
        <v>0</v>
      </c>
      <c r="E37" s="88">
        <f t="shared" si="2"/>
        <v>0</v>
      </c>
      <c r="F37" s="87">
        <v>0</v>
      </c>
      <c r="G37" s="88">
        <f t="shared" si="1"/>
        <v>0</v>
      </c>
      <c r="H37" s="71">
        <f>LARGE((C37,E37,G37),1)</f>
        <v>0</v>
      </c>
      <c r="I37" s="68"/>
    </row>
    <row r="38" spans="1:9">
      <c r="A38" s="76"/>
      <c r="B38" s="138">
        <v>0</v>
      </c>
      <c r="C38" s="115">
        <f t="shared" si="0"/>
        <v>0</v>
      </c>
      <c r="D38" s="114">
        <v>0</v>
      </c>
      <c r="E38" s="115">
        <f t="shared" si="2"/>
        <v>0</v>
      </c>
      <c r="F38" s="114">
        <v>0</v>
      </c>
      <c r="G38" s="115">
        <f t="shared" si="1"/>
        <v>0</v>
      </c>
      <c r="H38" s="116">
        <f>LARGE((C38,E38,G38),1)</f>
        <v>0</v>
      </c>
      <c r="I38" s="68"/>
    </row>
  </sheetData>
  <mergeCells count="5">
    <mergeCell ref="A1:A7"/>
    <mergeCell ref="B2:F2"/>
    <mergeCell ref="B4:F4"/>
    <mergeCell ref="B6:C6"/>
    <mergeCell ref="B10:C10"/>
  </mergeCells>
  <conditionalFormatting sqref="A35:A38">
    <cfRule type="duplicateValues" dxfId="91" priority="37"/>
  </conditionalFormatting>
  <conditionalFormatting sqref="A35:A38">
    <cfRule type="duplicateValues" dxfId="90" priority="38"/>
  </conditionalFormatting>
  <conditionalFormatting sqref="A33">
    <cfRule type="duplicateValues" dxfId="89" priority="35"/>
  </conditionalFormatting>
  <conditionalFormatting sqref="A33">
    <cfRule type="duplicateValues" dxfId="88" priority="36"/>
  </conditionalFormatting>
  <conditionalFormatting sqref="A26">
    <cfRule type="duplicateValues" dxfId="87" priority="33"/>
  </conditionalFormatting>
  <conditionalFormatting sqref="A26">
    <cfRule type="duplicateValues" dxfId="86" priority="34"/>
  </conditionalFormatting>
  <conditionalFormatting sqref="A20">
    <cfRule type="duplicateValues" dxfId="85" priority="27"/>
  </conditionalFormatting>
  <conditionalFormatting sqref="A20">
    <cfRule type="duplicateValues" dxfId="84" priority="28"/>
  </conditionalFormatting>
  <conditionalFormatting sqref="A22">
    <cfRule type="duplicateValues" dxfId="83" priority="25"/>
  </conditionalFormatting>
  <conditionalFormatting sqref="A22">
    <cfRule type="duplicateValues" dxfId="82" priority="26"/>
  </conditionalFormatting>
  <conditionalFormatting sqref="A23">
    <cfRule type="duplicateValues" dxfId="81" priority="23"/>
  </conditionalFormatting>
  <conditionalFormatting sqref="A23">
    <cfRule type="duplicateValues" dxfId="80" priority="24"/>
  </conditionalFormatting>
  <conditionalFormatting sqref="A24">
    <cfRule type="duplicateValues" dxfId="79" priority="21"/>
  </conditionalFormatting>
  <conditionalFormatting sqref="A24">
    <cfRule type="duplicateValues" dxfId="78" priority="22"/>
  </conditionalFormatting>
  <conditionalFormatting sqref="A25">
    <cfRule type="duplicateValues" dxfId="77" priority="19"/>
  </conditionalFormatting>
  <conditionalFormatting sqref="A25">
    <cfRule type="duplicateValues" dxfId="76" priority="20"/>
  </conditionalFormatting>
  <conditionalFormatting sqref="A27">
    <cfRule type="duplicateValues" dxfId="75" priority="17"/>
  </conditionalFormatting>
  <conditionalFormatting sqref="A27">
    <cfRule type="duplicateValues" dxfId="74" priority="18"/>
  </conditionalFormatting>
  <conditionalFormatting sqref="A28">
    <cfRule type="duplicateValues" dxfId="73" priority="15"/>
  </conditionalFormatting>
  <conditionalFormatting sqref="A28">
    <cfRule type="duplicateValues" dxfId="72" priority="16"/>
  </conditionalFormatting>
  <conditionalFormatting sqref="A29">
    <cfRule type="duplicateValues" dxfId="71" priority="13"/>
  </conditionalFormatting>
  <conditionalFormatting sqref="A29">
    <cfRule type="duplicateValues" dxfId="70" priority="14"/>
  </conditionalFormatting>
  <conditionalFormatting sqref="A30">
    <cfRule type="duplicateValues" dxfId="69" priority="11"/>
  </conditionalFormatting>
  <conditionalFormatting sqref="A30">
    <cfRule type="duplicateValues" dxfId="68" priority="12"/>
  </conditionalFormatting>
  <conditionalFormatting sqref="A31">
    <cfRule type="duplicateValues" dxfId="67" priority="9"/>
  </conditionalFormatting>
  <conditionalFormatting sqref="A31">
    <cfRule type="duplicateValues" dxfId="66" priority="10"/>
  </conditionalFormatting>
  <conditionalFormatting sqref="A32">
    <cfRule type="duplicateValues" dxfId="65" priority="7"/>
  </conditionalFormatting>
  <conditionalFormatting sqref="A32">
    <cfRule type="duplicateValues" dxfId="64" priority="8"/>
  </conditionalFormatting>
  <conditionalFormatting sqref="A34">
    <cfRule type="duplicateValues" dxfId="63" priority="5"/>
  </conditionalFormatting>
  <conditionalFormatting sqref="A34">
    <cfRule type="duplicateValues" dxfId="62" priority="6"/>
  </conditionalFormatting>
  <conditionalFormatting sqref="A17">
    <cfRule type="duplicateValues" dxfId="61" priority="3"/>
  </conditionalFormatting>
  <conditionalFormatting sqref="A17">
    <cfRule type="duplicateValues" dxfId="60" priority="4"/>
  </conditionalFormatting>
  <conditionalFormatting sqref="A18">
    <cfRule type="duplicateValues" dxfId="59" priority="1"/>
  </conditionalFormatting>
  <conditionalFormatting sqref="A18">
    <cfRule type="duplicateValues" dxfId="58" priority="2"/>
  </conditionalFormatting>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R31" sqref="R31"/>
    </sheetView>
  </sheetViews>
  <sheetFormatPr baseColWidth="10" defaultColWidth="8.7109375" defaultRowHeight="13" x14ac:dyDescent="0"/>
  <cols>
    <col min="1" max="1" width="21.5703125" customWidth="1"/>
  </cols>
  <sheetData>
    <row r="1" spans="1:9">
      <c r="A1" s="156"/>
      <c r="B1" s="143"/>
      <c r="C1" s="143"/>
      <c r="D1" s="143"/>
      <c r="E1" s="143"/>
      <c r="F1" s="143"/>
      <c r="G1" s="143"/>
      <c r="H1" s="143"/>
      <c r="I1" s="46"/>
    </row>
    <row r="2" spans="1:9">
      <c r="A2" s="156"/>
      <c r="B2" s="158" t="s">
        <v>43</v>
      </c>
      <c r="C2" s="158"/>
      <c r="D2" s="158"/>
      <c r="E2" s="158"/>
      <c r="F2" s="158"/>
      <c r="G2" s="143"/>
      <c r="H2" s="143"/>
      <c r="I2" s="46"/>
    </row>
    <row r="3" spans="1:9">
      <c r="A3" s="156"/>
      <c r="B3" s="143"/>
      <c r="C3" s="143"/>
      <c r="D3" s="143"/>
      <c r="E3" s="143"/>
      <c r="F3" s="143"/>
      <c r="G3" s="143"/>
      <c r="H3" s="143"/>
      <c r="I3" s="46"/>
    </row>
    <row r="4" spans="1:9">
      <c r="A4" s="156"/>
      <c r="B4" s="158" t="s">
        <v>34</v>
      </c>
      <c r="C4" s="158"/>
      <c r="D4" s="158"/>
      <c r="E4" s="158"/>
      <c r="F4" s="158"/>
      <c r="G4" s="143"/>
      <c r="H4" s="143"/>
      <c r="I4" s="46"/>
    </row>
    <row r="5" spans="1:9">
      <c r="A5" s="156"/>
      <c r="B5" s="143"/>
      <c r="C5" s="143"/>
      <c r="D5" s="143"/>
      <c r="E5" s="143"/>
      <c r="F5" s="143"/>
      <c r="G5" s="143"/>
      <c r="H5" s="143"/>
      <c r="I5" s="46"/>
    </row>
    <row r="6" spans="1:9">
      <c r="A6" s="156"/>
      <c r="B6" s="157"/>
      <c r="C6" s="157"/>
      <c r="D6" s="143"/>
      <c r="E6" s="143"/>
      <c r="F6" s="143"/>
      <c r="G6" s="143"/>
      <c r="H6" s="143"/>
      <c r="I6" s="46"/>
    </row>
    <row r="7" spans="1:9">
      <c r="A7" s="156"/>
      <c r="B7" s="143"/>
      <c r="C7" s="143"/>
      <c r="D7" s="143"/>
      <c r="E7" s="143"/>
      <c r="F7" s="143"/>
      <c r="G7" s="143"/>
      <c r="H7" s="143"/>
      <c r="I7" s="46"/>
    </row>
    <row r="8" spans="1:9">
      <c r="A8" s="47" t="s">
        <v>11</v>
      </c>
      <c r="B8" s="48" t="s">
        <v>184</v>
      </c>
      <c r="C8" s="48"/>
      <c r="D8" s="48"/>
      <c r="E8" s="48"/>
      <c r="F8" s="142"/>
      <c r="G8" s="142"/>
      <c r="H8" s="142"/>
      <c r="I8" s="46"/>
    </row>
    <row r="9" spans="1:9">
      <c r="A9" s="47" t="s">
        <v>0</v>
      </c>
      <c r="B9" s="48" t="s">
        <v>185</v>
      </c>
      <c r="C9" s="48"/>
      <c r="D9" s="48"/>
      <c r="E9" s="48"/>
      <c r="F9" s="142"/>
      <c r="G9" s="142"/>
      <c r="H9" s="142"/>
      <c r="I9" s="46"/>
    </row>
    <row r="10" spans="1:9">
      <c r="A10" s="47" t="s">
        <v>13</v>
      </c>
      <c r="B10" s="159" t="s">
        <v>186</v>
      </c>
      <c r="C10" s="159"/>
      <c r="D10" s="49"/>
      <c r="E10" s="49"/>
      <c r="F10" s="50"/>
      <c r="G10" s="50"/>
      <c r="H10" s="50"/>
      <c r="I10" s="46"/>
    </row>
    <row r="11" spans="1:9">
      <c r="A11" s="47" t="s">
        <v>33</v>
      </c>
      <c r="B11" s="48" t="s">
        <v>75</v>
      </c>
      <c r="C11" s="49"/>
      <c r="D11" s="143"/>
      <c r="E11" s="143"/>
      <c r="F11" s="143"/>
      <c r="G11" s="143"/>
      <c r="H11" s="143"/>
      <c r="I11" s="46"/>
    </row>
    <row r="12" spans="1:9">
      <c r="A12" s="47" t="s">
        <v>16</v>
      </c>
      <c r="B12" s="142" t="s">
        <v>76</v>
      </c>
      <c r="C12" s="143"/>
      <c r="D12" s="143"/>
      <c r="E12" s="143"/>
      <c r="F12" s="143"/>
      <c r="G12" s="143"/>
      <c r="H12" s="143"/>
      <c r="I12" s="46"/>
    </row>
    <row r="13" spans="1:9">
      <c r="A13" s="142" t="s">
        <v>12</v>
      </c>
      <c r="B13" s="51" t="s">
        <v>2</v>
      </c>
      <c r="C13" s="52"/>
      <c r="D13" s="53" t="s">
        <v>17</v>
      </c>
      <c r="E13" s="52"/>
      <c r="F13" s="53" t="s">
        <v>1</v>
      </c>
      <c r="G13" s="52"/>
      <c r="H13" s="54"/>
      <c r="I13" s="55" t="s">
        <v>24</v>
      </c>
    </row>
    <row r="14" spans="1:9">
      <c r="A14" s="142" t="s">
        <v>15</v>
      </c>
      <c r="B14" s="56">
        <v>0.9</v>
      </c>
      <c r="C14" s="57"/>
      <c r="D14" s="58">
        <v>0</v>
      </c>
      <c r="E14" s="57"/>
      <c r="F14" s="58">
        <v>1</v>
      </c>
      <c r="G14" s="57"/>
      <c r="H14" s="59" t="s">
        <v>18</v>
      </c>
      <c r="I14" s="60" t="s">
        <v>25</v>
      </c>
    </row>
    <row r="15" spans="1:9">
      <c r="A15" s="142" t="s">
        <v>14</v>
      </c>
      <c r="B15" s="61">
        <v>93</v>
      </c>
      <c r="C15" s="62"/>
      <c r="D15" s="63">
        <v>1</v>
      </c>
      <c r="E15" s="62"/>
      <c r="F15" s="63">
        <v>94.4</v>
      </c>
      <c r="G15" s="62"/>
      <c r="H15" s="59" t="s">
        <v>19</v>
      </c>
      <c r="I15" s="60" t="s">
        <v>26</v>
      </c>
    </row>
    <row r="16" spans="1:9">
      <c r="A16" s="142"/>
      <c r="B16" s="64" t="s">
        <v>5</v>
      </c>
      <c r="C16" s="65" t="s">
        <v>4</v>
      </c>
      <c r="D16" s="65" t="s">
        <v>5</v>
      </c>
      <c r="E16" s="65" t="s">
        <v>4</v>
      </c>
      <c r="F16" s="65" t="s">
        <v>5</v>
      </c>
      <c r="G16" s="65" t="s">
        <v>4</v>
      </c>
      <c r="H16" s="66" t="s">
        <v>4</v>
      </c>
      <c r="I16" s="67">
        <v>53</v>
      </c>
    </row>
    <row r="17" spans="1:9">
      <c r="A17" s="96" t="s">
        <v>56</v>
      </c>
      <c r="B17" s="86">
        <v>80.400000000000006</v>
      </c>
      <c r="C17" s="88">
        <f>B17/B$15*1000*B$14</f>
        <v>778.06451612903231</v>
      </c>
      <c r="D17" s="87">
        <v>0</v>
      </c>
      <c r="E17" s="88">
        <f>D17/D$15*1000*D$14</f>
        <v>0</v>
      </c>
      <c r="F17" s="87">
        <v>63.4</v>
      </c>
      <c r="G17" s="88">
        <f>F17/F$15*1000*F$14</f>
        <v>671.61016949152543</v>
      </c>
      <c r="H17" s="71">
        <f>LARGE((C17,E17,G17),1)</f>
        <v>778.06451612903231</v>
      </c>
      <c r="I17" s="68">
        <v>12</v>
      </c>
    </row>
    <row r="18" spans="1:9">
      <c r="A18" s="96" t="s">
        <v>50</v>
      </c>
      <c r="B18" s="86">
        <v>86.8</v>
      </c>
      <c r="C18" s="88">
        <f>B18/B$15*1000*B$14</f>
        <v>840</v>
      </c>
      <c r="D18" s="87">
        <v>0</v>
      </c>
      <c r="E18" s="88">
        <f>D18/D$15*1000*D$14</f>
        <v>0</v>
      </c>
      <c r="F18" s="87">
        <v>48.2</v>
      </c>
      <c r="G18" s="88">
        <f>F18/F$15*1000*F$14</f>
        <v>510.59322033898303</v>
      </c>
      <c r="H18" s="71">
        <f>LARGE((C18,E18,G18),1)</f>
        <v>840</v>
      </c>
      <c r="I18" s="68">
        <v>15</v>
      </c>
    </row>
    <row r="19" spans="1:9">
      <c r="A19" s="96" t="s">
        <v>58</v>
      </c>
      <c r="B19" s="86">
        <v>77.8</v>
      </c>
      <c r="C19" s="88">
        <f t="shared" ref="C19:G57" si="0">B19/B$15*1000*B$14</f>
        <v>752.90322580645159</v>
      </c>
      <c r="D19" s="87">
        <v>0</v>
      </c>
      <c r="E19" s="88">
        <f t="shared" si="0"/>
        <v>0</v>
      </c>
      <c r="F19" s="87">
        <v>0</v>
      </c>
      <c r="G19" s="88">
        <f t="shared" si="0"/>
        <v>0</v>
      </c>
      <c r="H19" s="71">
        <f>LARGE((C19,E19,G19),1)</f>
        <v>752.90322580645159</v>
      </c>
      <c r="I19" s="68">
        <v>17</v>
      </c>
    </row>
    <row r="20" spans="1:9">
      <c r="A20" s="96" t="s">
        <v>137</v>
      </c>
      <c r="B20" s="86">
        <v>72.2</v>
      </c>
      <c r="C20" s="88">
        <f>B20/B$15*1000*B$14</f>
        <v>698.70967741935488</v>
      </c>
      <c r="D20" s="87">
        <v>0</v>
      </c>
      <c r="E20" s="88">
        <f t="shared" si="0"/>
        <v>0</v>
      </c>
      <c r="F20" s="87">
        <v>0</v>
      </c>
      <c r="G20" s="88">
        <f>F20/F$15*1000*F$14</f>
        <v>0</v>
      </c>
      <c r="H20" s="71">
        <f>LARGE((C20,E20,G20),1)</f>
        <v>698.70967741935488</v>
      </c>
      <c r="I20" s="68">
        <v>21</v>
      </c>
    </row>
    <row r="21" spans="1:9">
      <c r="A21" s="96" t="s">
        <v>53</v>
      </c>
      <c r="B21" s="86">
        <v>71.400000000000006</v>
      </c>
      <c r="C21" s="88">
        <f>B21/B$15*1000*B$14</f>
        <v>690.96774193548401</v>
      </c>
      <c r="D21" s="87">
        <v>0</v>
      </c>
      <c r="E21" s="88">
        <f>D21/D$15*1000*D$14</f>
        <v>0</v>
      </c>
      <c r="F21" s="87">
        <v>0</v>
      </c>
      <c r="G21" s="88">
        <f t="shared" si="0"/>
        <v>0</v>
      </c>
      <c r="H21" s="71">
        <f>LARGE((C21,E21,G21),1)</f>
        <v>690.96774193548401</v>
      </c>
      <c r="I21" s="68">
        <v>22</v>
      </c>
    </row>
    <row r="22" spans="1:9">
      <c r="A22" s="96" t="s">
        <v>83</v>
      </c>
      <c r="B22" s="86">
        <v>70.8</v>
      </c>
      <c r="C22" s="88">
        <f>B22/B$15*1000*B$14</f>
        <v>685.16129032258061</v>
      </c>
      <c r="D22" s="87">
        <v>0</v>
      </c>
      <c r="E22" s="88">
        <f>D22/D$15*1000*D$14</f>
        <v>0</v>
      </c>
      <c r="F22" s="87">
        <v>0</v>
      </c>
      <c r="G22" s="88">
        <f>F22/F$15*1000*F$14</f>
        <v>0</v>
      </c>
      <c r="H22" s="71">
        <f>LARGE((C22,E22,G22),1)</f>
        <v>685.16129032258061</v>
      </c>
      <c r="I22" s="68">
        <v>23</v>
      </c>
    </row>
    <row r="23" spans="1:9">
      <c r="A23" s="96" t="s">
        <v>54</v>
      </c>
      <c r="B23" s="86">
        <v>70.599999999999994</v>
      </c>
      <c r="C23" s="88">
        <f>B23/B$15*1000*B$14</f>
        <v>683.22580645161281</v>
      </c>
      <c r="D23" s="87">
        <v>0</v>
      </c>
      <c r="E23" s="88">
        <f t="shared" si="0"/>
        <v>0</v>
      </c>
      <c r="F23" s="87">
        <v>0</v>
      </c>
      <c r="G23" s="88">
        <f t="shared" si="0"/>
        <v>0</v>
      </c>
      <c r="H23" s="71">
        <f>LARGE((C23,E23,G23),1)</f>
        <v>683.22580645161281</v>
      </c>
      <c r="I23" s="68">
        <v>24</v>
      </c>
    </row>
    <row r="24" spans="1:9">
      <c r="A24" s="96" t="s">
        <v>55</v>
      </c>
      <c r="B24" s="86">
        <v>67.8</v>
      </c>
      <c r="C24" s="88">
        <f t="shared" si="0"/>
        <v>656.12903225806451</v>
      </c>
      <c r="D24" s="87">
        <v>0</v>
      </c>
      <c r="E24" s="88">
        <f t="shared" si="0"/>
        <v>0</v>
      </c>
      <c r="F24" s="87">
        <v>0</v>
      </c>
      <c r="G24" s="88">
        <f>F24/F$15*1000*F$14</f>
        <v>0</v>
      </c>
      <c r="H24" s="71">
        <f>LARGE((C24,E24,G24),1)</f>
        <v>656.12903225806451</v>
      </c>
      <c r="I24" s="68">
        <v>25</v>
      </c>
    </row>
    <row r="25" spans="1:9">
      <c r="A25" s="96" t="s">
        <v>57</v>
      </c>
      <c r="B25" s="86">
        <v>66.599999999999994</v>
      </c>
      <c r="C25" s="88">
        <f t="shared" si="0"/>
        <v>644.51612903225805</v>
      </c>
      <c r="D25" s="87">
        <v>0</v>
      </c>
      <c r="E25" s="88">
        <f t="shared" si="0"/>
        <v>0</v>
      </c>
      <c r="F25" s="87">
        <v>0</v>
      </c>
      <c r="G25" s="88">
        <f t="shared" si="0"/>
        <v>0</v>
      </c>
      <c r="H25" s="71">
        <f>LARGE((C25,E25,G25),1)</f>
        <v>644.51612903225805</v>
      </c>
      <c r="I25" s="68">
        <v>27</v>
      </c>
    </row>
    <row r="26" spans="1:9">
      <c r="A26" s="96" t="s">
        <v>158</v>
      </c>
      <c r="B26" s="86">
        <v>59.4</v>
      </c>
      <c r="C26" s="88">
        <f t="shared" si="0"/>
        <v>574.83870967741927</v>
      </c>
      <c r="D26" s="87">
        <v>0</v>
      </c>
      <c r="E26" s="88">
        <f t="shared" si="0"/>
        <v>0</v>
      </c>
      <c r="F26" s="87">
        <v>0</v>
      </c>
      <c r="G26" s="88">
        <f t="shared" si="0"/>
        <v>0</v>
      </c>
      <c r="H26" s="71">
        <f>LARGE((C26,E26,G26),1)</f>
        <v>574.83870967741927</v>
      </c>
      <c r="I26" s="68">
        <v>32</v>
      </c>
    </row>
    <row r="27" spans="1:9">
      <c r="A27" s="96" t="s">
        <v>59</v>
      </c>
      <c r="B27" s="86">
        <v>51.6</v>
      </c>
      <c r="C27" s="88">
        <f t="shared" si="0"/>
        <v>499.35483870967738</v>
      </c>
      <c r="D27" s="87">
        <v>0</v>
      </c>
      <c r="E27" s="88">
        <f t="shared" si="0"/>
        <v>0</v>
      </c>
      <c r="F27" s="87">
        <v>0</v>
      </c>
      <c r="G27" s="88">
        <f t="shared" si="0"/>
        <v>0</v>
      </c>
      <c r="H27" s="71">
        <f>LARGE((C27,E27,G27),1)</f>
        <v>499.35483870967738</v>
      </c>
      <c r="I27" s="68">
        <v>35</v>
      </c>
    </row>
    <row r="28" spans="1:9">
      <c r="A28" s="96" t="s">
        <v>51</v>
      </c>
      <c r="B28" s="86">
        <v>50.6</v>
      </c>
      <c r="C28" s="88">
        <f t="shared" si="0"/>
        <v>489.67741935483878</v>
      </c>
      <c r="D28" s="87">
        <v>0</v>
      </c>
      <c r="E28" s="88">
        <f t="shared" si="0"/>
        <v>0</v>
      </c>
      <c r="F28" s="87">
        <v>0</v>
      </c>
      <c r="G28" s="88">
        <f t="shared" si="0"/>
        <v>0</v>
      </c>
      <c r="H28" s="71">
        <f>LARGE((C28,E28,G28),1)</f>
        <v>489.67741935483878</v>
      </c>
      <c r="I28" s="68">
        <v>36</v>
      </c>
    </row>
    <row r="29" spans="1:9">
      <c r="A29" s="96" t="s">
        <v>180</v>
      </c>
      <c r="B29" s="86">
        <v>46.4</v>
      </c>
      <c r="C29" s="88">
        <f t="shared" si="0"/>
        <v>449.0322580645161</v>
      </c>
      <c r="D29" s="87">
        <v>0</v>
      </c>
      <c r="E29" s="88">
        <f t="shared" si="0"/>
        <v>0</v>
      </c>
      <c r="F29" s="87">
        <v>0</v>
      </c>
      <c r="G29" s="88">
        <f t="shared" si="0"/>
        <v>0</v>
      </c>
      <c r="H29" s="71">
        <f>LARGE((C29,E29,G29),1)</f>
        <v>449.0322580645161</v>
      </c>
      <c r="I29" s="68">
        <v>40</v>
      </c>
    </row>
    <row r="30" spans="1:9">
      <c r="A30" s="96" t="s">
        <v>84</v>
      </c>
      <c r="B30" s="86">
        <v>29.4</v>
      </c>
      <c r="C30" s="88">
        <f t="shared" si="0"/>
        <v>284.51612903225805</v>
      </c>
      <c r="D30" s="87">
        <v>0</v>
      </c>
      <c r="E30" s="88">
        <f t="shared" si="0"/>
        <v>0</v>
      </c>
      <c r="F30" s="87">
        <v>0</v>
      </c>
      <c r="G30" s="88">
        <f t="shared" si="0"/>
        <v>0</v>
      </c>
      <c r="H30" s="71">
        <f>LARGE((C30,E30,G30),1)</f>
        <v>284.51612903225805</v>
      </c>
      <c r="I30" s="68">
        <v>47</v>
      </c>
    </row>
    <row r="31" spans="1:9">
      <c r="A31" s="96"/>
      <c r="B31" s="86">
        <v>0</v>
      </c>
      <c r="C31" s="88">
        <f t="shared" ref="C31" si="1">B31/B$15*1000*B$14</f>
        <v>0</v>
      </c>
      <c r="D31" s="87">
        <v>0</v>
      </c>
      <c r="E31" s="88">
        <f t="shared" ref="E31" si="2">D31/D$15*1000*D$14</f>
        <v>0</v>
      </c>
      <c r="F31" s="87">
        <v>0</v>
      </c>
      <c r="G31" s="88">
        <f t="shared" ref="G31" si="3">F31/F$15*1000*F$14</f>
        <v>0</v>
      </c>
      <c r="H31" s="71">
        <f>LARGE((C31,E31,G31),1)</f>
        <v>0</v>
      </c>
      <c r="I31" s="68"/>
    </row>
    <row r="32" spans="1:9">
      <c r="A32" s="96"/>
      <c r="B32" s="86">
        <v>0</v>
      </c>
      <c r="C32" s="88">
        <f t="shared" si="0"/>
        <v>0</v>
      </c>
      <c r="D32" s="87">
        <v>0</v>
      </c>
      <c r="E32" s="88">
        <f t="shared" si="0"/>
        <v>0</v>
      </c>
      <c r="F32" s="87">
        <v>0</v>
      </c>
      <c r="G32" s="88">
        <f t="shared" si="0"/>
        <v>0</v>
      </c>
      <c r="H32" s="71">
        <f>LARGE((C32,E32,G32),1)</f>
        <v>0</v>
      </c>
      <c r="I32" s="68"/>
    </row>
    <row r="33" spans="1:9">
      <c r="A33" s="96"/>
      <c r="B33" s="86">
        <v>0</v>
      </c>
      <c r="C33" s="88">
        <f t="shared" si="0"/>
        <v>0</v>
      </c>
      <c r="D33" s="87">
        <v>0</v>
      </c>
      <c r="E33" s="88">
        <f t="shared" si="0"/>
        <v>0</v>
      </c>
      <c r="F33" s="87">
        <v>0</v>
      </c>
      <c r="G33" s="88">
        <f t="shared" si="0"/>
        <v>0</v>
      </c>
      <c r="H33" s="71">
        <f>LARGE((C33,E33,G33),1)</f>
        <v>0</v>
      </c>
      <c r="I33" s="68"/>
    </row>
    <row r="34" spans="1:9">
      <c r="A34" s="96"/>
      <c r="B34" s="86">
        <v>0</v>
      </c>
      <c r="C34" s="88">
        <f t="shared" si="0"/>
        <v>0</v>
      </c>
      <c r="D34" s="87">
        <v>0</v>
      </c>
      <c r="E34" s="88">
        <f t="shared" si="0"/>
        <v>0</v>
      </c>
      <c r="F34" s="87">
        <v>0</v>
      </c>
      <c r="G34" s="88">
        <f t="shared" si="0"/>
        <v>0</v>
      </c>
      <c r="H34" s="71">
        <f>LARGE((C34,E34,G34),1)</f>
        <v>0</v>
      </c>
      <c r="I34" s="68"/>
    </row>
    <row r="35" spans="1:9">
      <c r="A35" s="96"/>
      <c r="B35" s="86">
        <v>0</v>
      </c>
      <c r="C35" s="88">
        <f t="shared" si="0"/>
        <v>0</v>
      </c>
      <c r="D35" s="87">
        <v>0</v>
      </c>
      <c r="E35" s="88">
        <f t="shared" si="0"/>
        <v>0</v>
      </c>
      <c r="F35" s="87">
        <v>0</v>
      </c>
      <c r="G35" s="88">
        <f t="shared" si="0"/>
        <v>0</v>
      </c>
      <c r="H35" s="71">
        <f>LARGE((C35,E35,G35),1)</f>
        <v>0</v>
      </c>
      <c r="I35" s="68"/>
    </row>
    <row r="36" spans="1:9">
      <c r="A36" s="76"/>
      <c r="B36" s="86">
        <v>0</v>
      </c>
      <c r="C36" s="88">
        <f t="shared" si="0"/>
        <v>0</v>
      </c>
      <c r="D36" s="87">
        <v>0</v>
      </c>
      <c r="E36" s="88">
        <f t="shared" si="0"/>
        <v>0</v>
      </c>
      <c r="F36" s="87">
        <v>0</v>
      </c>
      <c r="G36" s="88">
        <f t="shared" si="0"/>
        <v>0</v>
      </c>
      <c r="H36" s="71">
        <f>LARGE((C36,E36,G36),1)</f>
        <v>0</v>
      </c>
      <c r="I36" s="68"/>
    </row>
    <row r="37" spans="1:9">
      <c r="A37" s="96"/>
      <c r="B37" s="86">
        <v>0</v>
      </c>
      <c r="C37" s="88">
        <f t="shared" si="0"/>
        <v>0</v>
      </c>
      <c r="D37" s="87">
        <v>0</v>
      </c>
      <c r="E37" s="88">
        <f t="shared" si="0"/>
        <v>0</v>
      </c>
      <c r="F37" s="87">
        <v>0</v>
      </c>
      <c r="G37" s="88">
        <f t="shared" si="0"/>
        <v>0</v>
      </c>
      <c r="H37" s="71">
        <f>LARGE((C37,E37,G37),1)</f>
        <v>0</v>
      </c>
      <c r="I37" s="68"/>
    </row>
    <row r="38" spans="1:9">
      <c r="A38" s="76"/>
      <c r="B38" s="86">
        <v>0</v>
      </c>
      <c r="C38" s="88">
        <f t="shared" si="0"/>
        <v>0</v>
      </c>
      <c r="D38" s="87">
        <v>0</v>
      </c>
      <c r="E38" s="88">
        <f t="shared" si="0"/>
        <v>0</v>
      </c>
      <c r="F38" s="87">
        <v>0</v>
      </c>
      <c r="G38" s="88">
        <f t="shared" si="0"/>
        <v>0</v>
      </c>
      <c r="H38" s="71">
        <f>LARGE((C38,E38,G38),1)</f>
        <v>0</v>
      </c>
      <c r="I38" s="68"/>
    </row>
    <row r="39" spans="1:9">
      <c r="A39" s="76"/>
      <c r="B39" s="86">
        <v>0</v>
      </c>
      <c r="C39" s="88">
        <f t="shared" si="0"/>
        <v>0</v>
      </c>
      <c r="D39" s="87">
        <v>0</v>
      </c>
      <c r="E39" s="88">
        <f t="shared" si="0"/>
        <v>0</v>
      </c>
      <c r="F39" s="87">
        <v>0</v>
      </c>
      <c r="G39" s="88">
        <f t="shared" si="0"/>
        <v>0</v>
      </c>
      <c r="H39" s="71">
        <f>LARGE((C39,E39,G39),1)</f>
        <v>0</v>
      </c>
      <c r="I39" s="68"/>
    </row>
    <row r="40" spans="1:9">
      <c r="A40" s="75"/>
      <c r="B40" s="86">
        <v>0</v>
      </c>
      <c r="C40" s="88">
        <f t="shared" si="0"/>
        <v>0</v>
      </c>
      <c r="D40" s="87">
        <v>0</v>
      </c>
      <c r="E40" s="88">
        <f t="shared" si="0"/>
        <v>0</v>
      </c>
      <c r="F40" s="87">
        <v>0</v>
      </c>
      <c r="G40" s="88">
        <f t="shared" si="0"/>
        <v>0</v>
      </c>
      <c r="H40" s="71">
        <f>LARGE((C40,E40,G40),1)</f>
        <v>0</v>
      </c>
      <c r="I40" s="68"/>
    </row>
    <row r="41" spans="1:9">
      <c r="A41" s="75"/>
      <c r="B41" s="86">
        <v>0</v>
      </c>
      <c r="C41" s="88">
        <f t="shared" si="0"/>
        <v>0</v>
      </c>
      <c r="D41" s="87">
        <v>0</v>
      </c>
      <c r="E41" s="88">
        <f t="shared" si="0"/>
        <v>0</v>
      </c>
      <c r="F41" s="87">
        <v>0</v>
      </c>
      <c r="G41" s="88">
        <f t="shared" si="0"/>
        <v>0</v>
      </c>
      <c r="H41" s="71">
        <f>LARGE((C41,E41,G41),1)</f>
        <v>0</v>
      </c>
      <c r="I41" s="68"/>
    </row>
    <row r="42" spans="1:9">
      <c r="A42" s="84"/>
      <c r="B42" s="86">
        <v>0</v>
      </c>
      <c r="C42" s="88">
        <f t="shared" si="0"/>
        <v>0</v>
      </c>
      <c r="D42" s="87">
        <v>0</v>
      </c>
      <c r="E42" s="88">
        <f t="shared" si="0"/>
        <v>0</v>
      </c>
      <c r="F42" s="87">
        <v>0</v>
      </c>
      <c r="G42" s="88">
        <f t="shared" si="0"/>
        <v>0</v>
      </c>
      <c r="H42" s="71">
        <f>LARGE((C42,E42,G42),1)</f>
        <v>0</v>
      </c>
      <c r="I42" s="68"/>
    </row>
    <row r="43" spans="1:9">
      <c r="A43" s="75"/>
      <c r="B43" s="86">
        <v>0</v>
      </c>
      <c r="C43" s="88">
        <f t="shared" si="0"/>
        <v>0</v>
      </c>
      <c r="D43" s="87">
        <v>0</v>
      </c>
      <c r="E43" s="88">
        <f t="shared" si="0"/>
        <v>0</v>
      </c>
      <c r="F43" s="87">
        <v>0</v>
      </c>
      <c r="G43" s="88">
        <f t="shared" si="0"/>
        <v>0</v>
      </c>
      <c r="H43" s="71">
        <f>LARGE((C43,E43,G43),1)</f>
        <v>0</v>
      </c>
      <c r="I43" s="68"/>
    </row>
    <row r="44" spans="1:9">
      <c r="A44" s="75"/>
      <c r="B44" s="86">
        <v>0</v>
      </c>
      <c r="C44" s="88">
        <f t="shared" si="0"/>
        <v>0</v>
      </c>
      <c r="D44" s="87">
        <v>0</v>
      </c>
      <c r="E44" s="88">
        <f t="shared" si="0"/>
        <v>0</v>
      </c>
      <c r="F44" s="87">
        <v>0</v>
      </c>
      <c r="G44" s="88">
        <f t="shared" si="0"/>
        <v>0</v>
      </c>
      <c r="H44" s="71">
        <f>LARGE((C44,E44,G44),1)</f>
        <v>0</v>
      </c>
      <c r="I44" s="68"/>
    </row>
    <row r="45" spans="1:9">
      <c r="A45" s="76"/>
      <c r="B45" s="86">
        <v>0</v>
      </c>
      <c r="C45" s="88">
        <f t="shared" si="0"/>
        <v>0</v>
      </c>
      <c r="D45" s="87">
        <v>0</v>
      </c>
      <c r="E45" s="88">
        <f t="shared" si="0"/>
        <v>0</v>
      </c>
      <c r="F45" s="87">
        <v>0</v>
      </c>
      <c r="G45" s="88">
        <f t="shared" si="0"/>
        <v>0</v>
      </c>
      <c r="H45" s="71">
        <f>LARGE((C45,E45,G45),1)</f>
        <v>0</v>
      </c>
      <c r="I45" s="68"/>
    </row>
    <row r="46" spans="1:9">
      <c r="A46" s="76"/>
      <c r="B46" s="86">
        <v>0</v>
      </c>
      <c r="C46" s="88">
        <f t="shared" si="0"/>
        <v>0</v>
      </c>
      <c r="D46" s="87">
        <v>0</v>
      </c>
      <c r="E46" s="88">
        <f t="shared" si="0"/>
        <v>0</v>
      </c>
      <c r="F46" s="87">
        <v>0</v>
      </c>
      <c r="G46" s="88">
        <f t="shared" si="0"/>
        <v>0</v>
      </c>
      <c r="H46" s="71">
        <f>LARGE((C46,E46,G46),1)</f>
        <v>0</v>
      </c>
      <c r="I46" s="68"/>
    </row>
    <row r="47" spans="1:9">
      <c r="A47" s="75"/>
      <c r="B47" s="86">
        <v>0</v>
      </c>
      <c r="C47" s="88">
        <f t="shared" si="0"/>
        <v>0</v>
      </c>
      <c r="D47" s="87">
        <v>0</v>
      </c>
      <c r="E47" s="88">
        <f t="shared" si="0"/>
        <v>0</v>
      </c>
      <c r="F47" s="87">
        <v>0</v>
      </c>
      <c r="G47" s="88">
        <f t="shared" si="0"/>
        <v>0</v>
      </c>
      <c r="H47" s="71">
        <f>LARGE((C47,E47,G47),1)</f>
        <v>0</v>
      </c>
      <c r="I47" s="68"/>
    </row>
    <row r="48" spans="1:9">
      <c r="A48" s="75"/>
      <c r="B48" s="86">
        <v>0</v>
      </c>
      <c r="C48" s="88">
        <f t="shared" si="0"/>
        <v>0</v>
      </c>
      <c r="D48" s="87">
        <v>0</v>
      </c>
      <c r="E48" s="88">
        <f t="shared" si="0"/>
        <v>0</v>
      </c>
      <c r="F48" s="87">
        <v>0</v>
      </c>
      <c r="G48" s="88">
        <f t="shared" si="0"/>
        <v>0</v>
      </c>
      <c r="H48" s="71">
        <f>LARGE((C48,E48,G48),1)</f>
        <v>0</v>
      </c>
      <c r="I48" s="68"/>
    </row>
    <row r="49" spans="1:9">
      <c r="A49" s="75"/>
      <c r="B49" s="87">
        <v>0</v>
      </c>
      <c r="C49" s="88">
        <f t="shared" si="0"/>
        <v>0</v>
      </c>
      <c r="D49" s="87">
        <v>0</v>
      </c>
      <c r="E49" s="88">
        <f t="shared" si="0"/>
        <v>0</v>
      </c>
      <c r="F49" s="87">
        <v>0</v>
      </c>
      <c r="G49" s="88">
        <f t="shared" si="0"/>
        <v>0</v>
      </c>
      <c r="H49" s="71">
        <f>LARGE((C49,E49,G49),1)</f>
        <v>0</v>
      </c>
      <c r="I49" s="68"/>
    </row>
    <row r="50" spans="1:9">
      <c r="A50" s="76"/>
      <c r="B50" s="87">
        <v>0</v>
      </c>
      <c r="C50" s="88">
        <f t="shared" si="0"/>
        <v>0</v>
      </c>
      <c r="D50" s="87">
        <v>0</v>
      </c>
      <c r="E50" s="88">
        <f t="shared" si="0"/>
        <v>0</v>
      </c>
      <c r="F50" s="87">
        <v>0</v>
      </c>
      <c r="G50" s="88">
        <f t="shared" si="0"/>
        <v>0</v>
      </c>
      <c r="H50" s="71">
        <f>LARGE((C50,E50,G50),1)</f>
        <v>0</v>
      </c>
      <c r="I50" s="68"/>
    </row>
    <row r="51" spans="1:9">
      <c r="A51" s="70"/>
      <c r="B51" s="87">
        <v>0</v>
      </c>
      <c r="C51" s="88">
        <f t="shared" si="0"/>
        <v>0</v>
      </c>
      <c r="D51" s="87">
        <v>0</v>
      </c>
      <c r="E51" s="88">
        <f t="shared" si="0"/>
        <v>0</v>
      </c>
      <c r="F51" s="87">
        <v>0</v>
      </c>
      <c r="G51" s="88">
        <f t="shared" si="0"/>
        <v>0</v>
      </c>
      <c r="H51" s="71">
        <f>LARGE((C51,E51,G51),1)</f>
        <v>0</v>
      </c>
      <c r="I51" s="68"/>
    </row>
    <row r="52" spans="1:9">
      <c r="A52" s="82"/>
      <c r="B52" s="87">
        <v>0</v>
      </c>
      <c r="C52" s="88">
        <f t="shared" si="0"/>
        <v>0</v>
      </c>
      <c r="D52" s="87">
        <v>0</v>
      </c>
      <c r="E52" s="88">
        <f t="shared" si="0"/>
        <v>0</v>
      </c>
      <c r="F52" s="87">
        <v>0</v>
      </c>
      <c r="G52" s="88">
        <f t="shared" si="0"/>
        <v>0</v>
      </c>
      <c r="H52" s="71">
        <f>LARGE((C52,E52,G52),1)</f>
        <v>0</v>
      </c>
      <c r="I52" s="68"/>
    </row>
    <row r="53" spans="1:9">
      <c r="A53" s="78"/>
      <c r="B53" s="87">
        <v>0</v>
      </c>
      <c r="C53" s="88">
        <f t="shared" si="0"/>
        <v>0</v>
      </c>
      <c r="D53" s="87">
        <v>0</v>
      </c>
      <c r="E53" s="88">
        <f t="shared" si="0"/>
        <v>0</v>
      </c>
      <c r="F53" s="87">
        <v>0</v>
      </c>
      <c r="G53" s="88">
        <f t="shared" si="0"/>
        <v>0</v>
      </c>
      <c r="H53" s="71">
        <f>LARGE((C53,E53,G53),1)</f>
        <v>0</v>
      </c>
      <c r="I53" s="68"/>
    </row>
    <row r="54" spans="1:9">
      <c r="A54" s="75"/>
      <c r="B54" s="87">
        <v>0</v>
      </c>
      <c r="C54" s="88">
        <f t="shared" si="0"/>
        <v>0</v>
      </c>
      <c r="D54" s="87">
        <v>0</v>
      </c>
      <c r="E54" s="88">
        <f t="shared" si="0"/>
        <v>0</v>
      </c>
      <c r="F54" s="87">
        <v>0</v>
      </c>
      <c r="G54" s="88">
        <f t="shared" si="0"/>
        <v>0</v>
      </c>
      <c r="H54" s="71">
        <f>LARGE((C54,E54,G54),1)</f>
        <v>0</v>
      </c>
      <c r="I54" s="68"/>
    </row>
    <row r="55" spans="1:9">
      <c r="A55" s="76"/>
      <c r="B55" s="87">
        <v>0</v>
      </c>
      <c r="C55" s="88">
        <f t="shared" si="0"/>
        <v>0</v>
      </c>
      <c r="D55" s="87">
        <v>0</v>
      </c>
      <c r="E55" s="88">
        <f t="shared" si="0"/>
        <v>0</v>
      </c>
      <c r="F55" s="87">
        <v>0</v>
      </c>
      <c r="G55" s="88">
        <f t="shared" si="0"/>
        <v>0</v>
      </c>
      <c r="H55" s="71">
        <f>LARGE((C55,E55,G55),1)</f>
        <v>0</v>
      </c>
      <c r="I55" s="68"/>
    </row>
    <row r="56" spans="1:9">
      <c r="A56" s="76"/>
      <c r="B56" s="87">
        <v>0</v>
      </c>
      <c r="C56" s="88">
        <f t="shared" si="0"/>
        <v>0</v>
      </c>
      <c r="D56" s="87">
        <v>0</v>
      </c>
      <c r="E56" s="88">
        <f t="shared" si="0"/>
        <v>0</v>
      </c>
      <c r="F56" s="87">
        <v>0</v>
      </c>
      <c r="G56" s="88">
        <f t="shared" si="0"/>
        <v>0</v>
      </c>
      <c r="H56" s="71">
        <f>LARGE((C56,E56,G56),1)</f>
        <v>0</v>
      </c>
      <c r="I56" s="68"/>
    </row>
    <row r="57" spans="1:9">
      <c r="A57" s="79"/>
      <c r="B57" s="87">
        <v>0</v>
      </c>
      <c r="C57" s="88">
        <f t="shared" si="0"/>
        <v>0</v>
      </c>
      <c r="D57" s="87">
        <v>0</v>
      </c>
      <c r="E57" s="88">
        <f t="shared" si="0"/>
        <v>0</v>
      </c>
      <c r="F57" s="87">
        <v>0</v>
      </c>
      <c r="G57" s="88">
        <f t="shared" si="0"/>
        <v>0</v>
      </c>
      <c r="H57" s="71">
        <f>LARGE((C57,E57,G57),1)</f>
        <v>0</v>
      </c>
      <c r="I57" s="68"/>
    </row>
    <row r="58" spans="1:9">
      <c r="A58" s="76"/>
      <c r="B58" s="87">
        <v>0</v>
      </c>
      <c r="C58" s="88">
        <f>B58/B$15*1000*B$14</f>
        <v>0</v>
      </c>
      <c r="D58" s="87">
        <v>0</v>
      </c>
      <c r="E58" s="88">
        <f>D58/D$15*1000*D$14</f>
        <v>0</v>
      </c>
      <c r="F58" s="87">
        <v>0</v>
      </c>
      <c r="G58" s="88">
        <f>F58/F$15*1000*F$14</f>
        <v>0</v>
      </c>
      <c r="H58" s="71">
        <f>LARGE((C58,E58,G58),1)</f>
        <v>0</v>
      </c>
      <c r="I58" s="68"/>
    </row>
  </sheetData>
  <mergeCells count="5">
    <mergeCell ref="A1:A7"/>
    <mergeCell ref="B2:F2"/>
    <mergeCell ref="B4:F4"/>
    <mergeCell ref="B6:C6"/>
    <mergeCell ref="B10:C10"/>
  </mergeCells>
  <conditionalFormatting sqref="A50">
    <cfRule type="duplicateValues" dxfId="57" priority="59"/>
  </conditionalFormatting>
  <conditionalFormatting sqref="A50">
    <cfRule type="duplicateValues" dxfId="56" priority="60"/>
  </conditionalFormatting>
  <conditionalFormatting sqref="A51">
    <cfRule type="duplicateValues" dxfId="55" priority="57"/>
  </conditionalFormatting>
  <conditionalFormatting sqref="A51">
    <cfRule type="duplicateValues" dxfId="54" priority="58"/>
  </conditionalFormatting>
  <conditionalFormatting sqref="A35:A41 A53 A43:A49">
    <cfRule type="duplicateValues" dxfId="53" priority="67"/>
  </conditionalFormatting>
  <conditionalFormatting sqref="A35:A41 A53 A43:A49">
    <cfRule type="duplicateValues" dxfId="52" priority="68"/>
  </conditionalFormatting>
  <conditionalFormatting sqref="A57">
    <cfRule type="duplicateValues" dxfId="51" priority="65"/>
  </conditionalFormatting>
  <conditionalFormatting sqref="A57">
    <cfRule type="duplicateValues" dxfId="50" priority="66"/>
  </conditionalFormatting>
  <conditionalFormatting sqref="A33">
    <cfRule type="duplicateValues" dxfId="49" priority="63"/>
  </conditionalFormatting>
  <conditionalFormatting sqref="A33">
    <cfRule type="duplicateValues" dxfId="48" priority="64"/>
  </conditionalFormatting>
  <conditionalFormatting sqref="A42">
    <cfRule type="duplicateValues" dxfId="47" priority="56"/>
  </conditionalFormatting>
  <conditionalFormatting sqref="A52">
    <cfRule type="duplicateValues" dxfId="46" priority="55"/>
  </conditionalFormatting>
  <conditionalFormatting sqref="A32">
    <cfRule type="duplicateValues" dxfId="45" priority="35"/>
  </conditionalFormatting>
  <conditionalFormatting sqref="A32">
    <cfRule type="duplicateValues" dxfId="44" priority="36"/>
  </conditionalFormatting>
  <conditionalFormatting sqref="A34">
    <cfRule type="duplicateValues" dxfId="43" priority="33"/>
  </conditionalFormatting>
  <conditionalFormatting sqref="A34">
    <cfRule type="duplicateValues" dxfId="42" priority="34"/>
  </conditionalFormatting>
  <conditionalFormatting sqref="A17">
    <cfRule type="duplicateValues" dxfId="41" priority="25"/>
  </conditionalFormatting>
  <conditionalFormatting sqref="A17">
    <cfRule type="duplicateValues" dxfId="40" priority="26"/>
  </conditionalFormatting>
  <conditionalFormatting sqref="A18">
    <cfRule type="duplicateValues" dxfId="39" priority="23"/>
  </conditionalFormatting>
  <conditionalFormatting sqref="A18">
    <cfRule type="duplicateValues" dxfId="38" priority="24"/>
  </conditionalFormatting>
  <conditionalFormatting sqref="A19">
    <cfRule type="duplicateValues" dxfId="37" priority="19"/>
  </conditionalFormatting>
  <conditionalFormatting sqref="A19">
    <cfRule type="duplicateValues" dxfId="36" priority="20"/>
  </conditionalFormatting>
  <conditionalFormatting sqref="A20">
    <cfRule type="duplicateValues" dxfId="35" priority="17"/>
  </conditionalFormatting>
  <conditionalFormatting sqref="A20">
    <cfRule type="duplicateValues" dxfId="34" priority="18"/>
  </conditionalFormatting>
  <conditionalFormatting sqref="A22">
    <cfRule type="duplicateValues" dxfId="33" priority="15"/>
  </conditionalFormatting>
  <conditionalFormatting sqref="A22">
    <cfRule type="duplicateValues" dxfId="32" priority="16"/>
  </conditionalFormatting>
  <conditionalFormatting sqref="A23">
    <cfRule type="duplicateValues" dxfId="31" priority="13"/>
  </conditionalFormatting>
  <conditionalFormatting sqref="A23">
    <cfRule type="duplicateValues" dxfId="30" priority="14"/>
  </conditionalFormatting>
  <conditionalFormatting sqref="A24">
    <cfRule type="duplicateValues" dxfId="29" priority="11"/>
  </conditionalFormatting>
  <conditionalFormatting sqref="A24">
    <cfRule type="duplicateValues" dxfId="28" priority="12"/>
  </conditionalFormatting>
  <conditionalFormatting sqref="A25">
    <cfRule type="duplicateValues" dxfId="27" priority="9"/>
  </conditionalFormatting>
  <conditionalFormatting sqref="A25">
    <cfRule type="duplicateValues" dxfId="26" priority="10"/>
  </conditionalFormatting>
  <conditionalFormatting sqref="A26">
    <cfRule type="duplicateValues" dxfId="25" priority="7"/>
  </conditionalFormatting>
  <conditionalFormatting sqref="A26">
    <cfRule type="duplicateValues" dxfId="24" priority="8"/>
  </conditionalFormatting>
  <conditionalFormatting sqref="A27">
    <cfRule type="duplicateValues" dxfId="23" priority="5"/>
  </conditionalFormatting>
  <conditionalFormatting sqref="A27">
    <cfRule type="duplicateValues" dxfId="22" priority="6"/>
  </conditionalFormatting>
  <conditionalFormatting sqref="A30">
    <cfRule type="duplicateValues" dxfId="21" priority="3"/>
  </conditionalFormatting>
  <conditionalFormatting sqref="A30">
    <cfRule type="duplicateValues" dxfId="20" priority="4"/>
  </conditionalFormatting>
  <conditionalFormatting sqref="A31">
    <cfRule type="duplicateValues" dxfId="19" priority="1"/>
  </conditionalFormatting>
  <conditionalFormatting sqref="A31">
    <cfRule type="duplicateValues" dxfId="18" priority="2"/>
  </conditionalFormatting>
  <pageMargins left="0.7" right="0.7" top="0.75" bottom="0.75" header="0.3" footer="0.3"/>
  <pageSetup orientation="portrait" horizontalDpi="4294967292" verticalDpi="4294967292"/>
  <ignoredErrors>
    <ignoredError sqref="B10" twoDigitTextYear="1"/>
  </ignoredError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
  <sheetViews>
    <sheetView topLeftCell="A12" workbookViewId="0">
      <selection activeCell="J28" sqref="J28"/>
    </sheetView>
  </sheetViews>
  <sheetFormatPr baseColWidth="10" defaultColWidth="8.7109375" defaultRowHeight="13" x14ac:dyDescent="0"/>
  <cols>
    <col min="1" max="1" width="20.42578125" customWidth="1"/>
    <col min="11" max="11" width="64.140625" customWidth="1"/>
  </cols>
  <sheetData>
    <row r="1" spans="1:9">
      <c r="A1" s="156"/>
      <c r="B1" s="145"/>
      <c r="C1" s="145"/>
      <c r="D1" s="145"/>
      <c r="E1" s="145"/>
      <c r="F1" s="145"/>
      <c r="G1" s="145"/>
      <c r="H1" s="145"/>
      <c r="I1" s="46"/>
    </row>
    <row r="2" spans="1:9">
      <c r="A2" s="156"/>
      <c r="B2" s="158" t="s">
        <v>43</v>
      </c>
      <c r="C2" s="158"/>
      <c r="D2" s="158"/>
      <c r="E2" s="158"/>
      <c r="F2" s="158"/>
      <c r="G2" s="145"/>
      <c r="H2" s="145"/>
      <c r="I2" s="46"/>
    </row>
    <row r="3" spans="1:9">
      <c r="A3" s="156"/>
      <c r="B3" s="145"/>
      <c r="C3" s="145"/>
      <c r="D3" s="145"/>
      <c r="E3" s="145"/>
      <c r="F3" s="145"/>
      <c r="G3" s="145"/>
      <c r="H3" s="145"/>
      <c r="I3" s="46"/>
    </row>
    <row r="4" spans="1:9">
      <c r="A4" s="156"/>
      <c r="B4" s="158" t="s">
        <v>34</v>
      </c>
      <c r="C4" s="158"/>
      <c r="D4" s="158"/>
      <c r="E4" s="158"/>
      <c r="F4" s="158"/>
      <c r="G4" s="145"/>
      <c r="H4" s="145"/>
      <c r="I4" s="46"/>
    </row>
    <row r="5" spans="1:9">
      <c r="A5" s="156"/>
      <c r="B5" s="145"/>
      <c r="C5" s="145"/>
      <c r="D5" s="145"/>
      <c r="E5" s="145"/>
      <c r="F5" s="145"/>
      <c r="G5" s="145"/>
      <c r="H5" s="145"/>
      <c r="I5" s="46"/>
    </row>
    <row r="6" spans="1:9">
      <c r="A6" s="156"/>
      <c r="B6" s="157"/>
      <c r="C6" s="157"/>
      <c r="D6" s="145"/>
      <c r="E6" s="145"/>
      <c r="F6" s="145"/>
      <c r="G6" s="145"/>
      <c r="H6" s="145"/>
      <c r="I6" s="46"/>
    </row>
    <row r="7" spans="1:9">
      <c r="A7" s="156"/>
      <c r="B7" s="145"/>
      <c r="C7" s="145"/>
      <c r="D7" s="145"/>
      <c r="E7" s="145"/>
      <c r="F7" s="145"/>
      <c r="G7" s="145"/>
      <c r="H7" s="145"/>
      <c r="I7" s="46"/>
    </row>
    <row r="8" spans="1:9">
      <c r="A8" s="47" t="s">
        <v>11</v>
      </c>
      <c r="B8" s="48" t="s">
        <v>191</v>
      </c>
      <c r="C8" s="48"/>
      <c r="D8" s="48"/>
      <c r="E8" s="48"/>
      <c r="F8" s="144"/>
      <c r="G8" s="144"/>
      <c r="H8" s="144"/>
      <c r="I8" s="46"/>
    </row>
    <row r="9" spans="1:9">
      <c r="A9" s="47" t="s">
        <v>0</v>
      </c>
      <c r="B9" s="48" t="s">
        <v>185</v>
      </c>
      <c r="C9" s="48"/>
      <c r="D9" s="48"/>
      <c r="E9" s="48"/>
      <c r="F9" s="144"/>
      <c r="G9" s="144"/>
      <c r="H9" s="144"/>
      <c r="I9" s="46"/>
    </row>
    <row r="10" spans="1:9">
      <c r="A10" s="47" t="s">
        <v>13</v>
      </c>
      <c r="B10" s="159">
        <v>41729</v>
      </c>
      <c r="C10" s="159"/>
      <c r="D10" s="49"/>
      <c r="E10" s="49"/>
      <c r="F10" s="50"/>
      <c r="G10" s="50"/>
      <c r="H10" s="50"/>
      <c r="I10" s="46"/>
    </row>
    <row r="11" spans="1:9">
      <c r="A11" s="47" t="s">
        <v>33</v>
      </c>
      <c r="B11" s="48" t="s">
        <v>75</v>
      </c>
      <c r="C11" s="49"/>
      <c r="D11" s="145"/>
      <c r="E11" s="145"/>
      <c r="F11" s="145"/>
      <c r="G11" s="145"/>
      <c r="H11" s="145"/>
      <c r="I11" s="46"/>
    </row>
    <row r="12" spans="1:9">
      <c r="A12" s="47" t="s">
        <v>16</v>
      </c>
      <c r="B12" s="144" t="s">
        <v>76</v>
      </c>
      <c r="C12" s="145"/>
      <c r="D12" s="145"/>
      <c r="E12" s="145"/>
      <c r="F12" s="145"/>
      <c r="G12" s="145"/>
      <c r="H12" s="145"/>
      <c r="I12" s="46"/>
    </row>
    <row r="13" spans="1:9">
      <c r="A13" s="144" t="s">
        <v>12</v>
      </c>
      <c r="B13" s="51" t="s">
        <v>2</v>
      </c>
      <c r="C13" s="52"/>
      <c r="D13" s="53" t="s">
        <v>17</v>
      </c>
      <c r="E13" s="52"/>
      <c r="F13" s="53" t="s">
        <v>1</v>
      </c>
      <c r="G13" s="52"/>
      <c r="H13" s="54"/>
      <c r="I13" s="55" t="s">
        <v>24</v>
      </c>
    </row>
    <row r="14" spans="1:9">
      <c r="A14" s="144" t="s">
        <v>15</v>
      </c>
      <c r="B14" s="56">
        <v>0.7</v>
      </c>
      <c r="C14" s="57"/>
      <c r="D14" s="58">
        <v>0</v>
      </c>
      <c r="E14" s="57"/>
      <c r="F14" s="58">
        <v>0.8</v>
      </c>
      <c r="G14" s="57"/>
      <c r="H14" s="59" t="s">
        <v>18</v>
      </c>
      <c r="I14" s="60" t="s">
        <v>25</v>
      </c>
    </row>
    <row r="15" spans="1:9">
      <c r="A15" s="144" t="s">
        <v>14</v>
      </c>
      <c r="B15" s="61">
        <v>93.3</v>
      </c>
      <c r="C15" s="62"/>
      <c r="D15" s="63">
        <v>1</v>
      </c>
      <c r="E15" s="62"/>
      <c r="F15" s="63">
        <v>95.8</v>
      </c>
      <c r="G15" s="62"/>
      <c r="H15" s="59" t="s">
        <v>19</v>
      </c>
      <c r="I15" s="60" t="s">
        <v>26</v>
      </c>
    </row>
    <row r="16" spans="1:9">
      <c r="A16" s="144"/>
      <c r="B16" s="64" t="s">
        <v>5</v>
      </c>
      <c r="C16" s="65" t="s">
        <v>4</v>
      </c>
      <c r="D16" s="65" t="s">
        <v>5</v>
      </c>
      <c r="E16" s="65" t="s">
        <v>4</v>
      </c>
      <c r="F16" s="65" t="s">
        <v>5</v>
      </c>
      <c r="G16" s="65" t="s">
        <v>4</v>
      </c>
      <c r="H16" s="66" t="s">
        <v>4</v>
      </c>
      <c r="I16" s="67">
        <v>55</v>
      </c>
    </row>
    <row r="17" spans="1:9">
      <c r="A17" s="96" t="s">
        <v>51</v>
      </c>
      <c r="B17" s="86">
        <v>83.3</v>
      </c>
      <c r="C17" s="88">
        <f>B17/B$15*1000*B$14</f>
        <v>624.97320471596993</v>
      </c>
      <c r="D17" s="87">
        <v>0</v>
      </c>
      <c r="E17" s="88">
        <f>D17/D$15*1000*D$14</f>
        <v>0</v>
      </c>
      <c r="F17" s="87">
        <v>77.8</v>
      </c>
      <c r="G17" s="88">
        <f>F17/F$15*1000*F$14</f>
        <v>649.68684759916493</v>
      </c>
      <c r="H17" s="71">
        <f>LARGE((C17,E17,G17),1)</f>
        <v>649.68684759916493</v>
      </c>
      <c r="I17" s="68">
        <v>7</v>
      </c>
    </row>
    <row r="18" spans="1:9">
      <c r="A18" s="96" t="s">
        <v>137</v>
      </c>
      <c r="B18" s="86">
        <v>78</v>
      </c>
      <c r="C18" s="88">
        <f t="shared" ref="C18:C26" si="0">B18/B$15*1000*B$14</f>
        <v>585.209003215434</v>
      </c>
      <c r="D18" s="87">
        <v>0</v>
      </c>
      <c r="E18" s="88">
        <f>D18/D$15*1000*D$14</f>
        <v>0</v>
      </c>
      <c r="F18" s="87">
        <v>73.599999999999994</v>
      </c>
      <c r="G18" s="88">
        <f>F18/F$15*1000*F$14</f>
        <v>614.61377870563683</v>
      </c>
      <c r="H18" s="71">
        <f>LARGE((C18,E18,G18),1)</f>
        <v>614.61377870563683</v>
      </c>
      <c r="I18" s="68">
        <v>8</v>
      </c>
    </row>
    <row r="19" spans="1:9">
      <c r="A19" s="96" t="s">
        <v>180</v>
      </c>
      <c r="B19" s="86">
        <v>73.7</v>
      </c>
      <c r="C19" s="88">
        <f t="shared" si="0"/>
        <v>552.94748124330113</v>
      </c>
      <c r="D19" s="87">
        <v>0</v>
      </c>
      <c r="E19" s="88">
        <f t="shared" ref="C19:G30" si="1">D19/D$15*1000*D$14</f>
        <v>0</v>
      </c>
      <c r="F19" s="87">
        <v>54.2</v>
      </c>
      <c r="G19" s="88">
        <f t="shared" si="1"/>
        <v>452.60960334029232</v>
      </c>
      <c r="H19" s="71">
        <f>LARGE((C19,E19,G19),1)</f>
        <v>552.94748124330113</v>
      </c>
      <c r="I19" s="68">
        <v>12</v>
      </c>
    </row>
    <row r="20" spans="1:9">
      <c r="A20" s="96" t="s">
        <v>53</v>
      </c>
      <c r="B20" s="86">
        <v>78</v>
      </c>
      <c r="C20" s="88">
        <f t="shared" si="0"/>
        <v>585.209003215434</v>
      </c>
      <c r="D20" s="87">
        <v>0</v>
      </c>
      <c r="E20" s="88">
        <f t="shared" si="1"/>
        <v>0</v>
      </c>
      <c r="F20" s="87">
        <v>0</v>
      </c>
      <c r="G20" s="88">
        <f t="shared" ref="G20:G26" si="2">B20/F$15*1000*F$14</f>
        <v>651.35699373695206</v>
      </c>
      <c r="H20" s="71">
        <f>LARGE((C20,E20,G20),1)</f>
        <v>651.35699373695206</v>
      </c>
      <c r="I20" s="68">
        <v>18</v>
      </c>
    </row>
    <row r="21" spans="1:9">
      <c r="A21" s="96" t="s">
        <v>58</v>
      </c>
      <c r="B21" s="87">
        <v>75</v>
      </c>
      <c r="C21" s="88">
        <f t="shared" si="0"/>
        <v>562.70096463022514</v>
      </c>
      <c r="D21" s="87">
        <v>0</v>
      </c>
      <c r="E21" s="88">
        <f>D21/D$15*1000*D$14</f>
        <v>0</v>
      </c>
      <c r="F21" s="87">
        <v>0</v>
      </c>
      <c r="G21" s="88">
        <f t="shared" si="2"/>
        <v>626.30480167014628</v>
      </c>
      <c r="H21" s="71">
        <f>LARGE((C21,E21,G21),1)</f>
        <v>626.30480167014628</v>
      </c>
      <c r="I21" s="68">
        <v>20</v>
      </c>
    </row>
    <row r="22" spans="1:9">
      <c r="A22" s="96" t="s">
        <v>55</v>
      </c>
      <c r="B22" s="87">
        <v>70.67</v>
      </c>
      <c r="C22" s="88">
        <f t="shared" si="0"/>
        <v>530.21436227224012</v>
      </c>
      <c r="D22" s="87">
        <v>0</v>
      </c>
      <c r="E22" s="88">
        <f>D22/D$15*1000*D$14</f>
        <v>0</v>
      </c>
      <c r="F22" s="87">
        <v>0</v>
      </c>
      <c r="G22" s="88">
        <f t="shared" si="2"/>
        <v>590.14613778705632</v>
      </c>
      <c r="H22" s="71">
        <f>LARGE((C22,E22,G22),1)</f>
        <v>590.14613778705632</v>
      </c>
      <c r="I22" s="68">
        <v>25</v>
      </c>
    </row>
    <row r="23" spans="1:9">
      <c r="A23" s="96" t="s">
        <v>57</v>
      </c>
      <c r="B23" s="87">
        <v>68</v>
      </c>
      <c r="C23" s="88">
        <f t="shared" si="0"/>
        <v>510.18220793140398</v>
      </c>
      <c r="D23" s="87">
        <v>0</v>
      </c>
      <c r="E23" s="88">
        <f t="shared" si="1"/>
        <v>0</v>
      </c>
      <c r="F23" s="87">
        <v>0</v>
      </c>
      <c r="G23" s="88">
        <f t="shared" si="2"/>
        <v>567.84968684759917</v>
      </c>
      <c r="H23" s="71">
        <f>LARGE((C23,E23,G23),1)</f>
        <v>567.84968684759917</v>
      </c>
      <c r="I23" s="68">
        <v>28</v>
      </c>
    </row>
    <row r="24" spans="1:9">
      <c r="A24" s="96" t="s">
        <v>50</v>
      </c>
      <c r="B24" s="87">
        <v>61.33</v>
      </c>
      <c r="C24" s="88">
        <f t="shared" si="0"/>
        <v>460.13933547695603</v>
      </c>
      <c r="D24" s="87">
        <v>0</v>
      </c>
      <c r="E24" s="88">
        <f t="shared" si="1"/>
        <v>0</v>
      </c>
      <c r="F24" s="87">
        <v>0</v>
      </c>
      <c r="G24" s="88">
        <f t="shared" si="2"/>
        <v>512.15031315240083</v>
      </c>
      <c r="H24" s="71">
        <f>LARGE((C24,E24,G24),1)</f>
        <v>512.15031315240083</v>
      </c>
      <c r="I24" s="68">
        <v>35</v>
      </c>
    </row>
    <row r="25" spans="1:9">
      <c r="A25" s="96" t="s">
        <v>54</v>
      </c>
      <c r="B25" s="87">
        <v>46.33</v>
      </c>
      <c r="C25" s="88">
        <f t="shared" si="0"/>
        <v>347.59914255091098</v>
      </c>
      <c r="D25" s="87">
        <v>0</v>
      </c>
      <c r="E25" s="88">
        <f t="shared" si="1"/>
        <v>0</v>
      </c>
      <c r="F25" s="87">
        <v>0</v>
      </c>
      <c r="G25" s="88">
        <f t="shared" si="2"/>
        <v>386.88935281837166</v>
      </c>
      <c r="H25" s="71">
        <f>LARGE((C25,E25,G25),1)</f>
        <v>386.88935281837166</v>
      </c>
      <c r="I25" s="68">
        <v>39</v>
      </c>
    </row>
    <row r="26" spans="1:9">
      <c r="A26" s="96" t="s">
        <v>56</v>
      </c>
      <c r="B26" s="87">
        <v>44.33</v>
      </c>
      <c r="C26" s="88">
        <f t="shared" si="0"/>
        <v>332.59378349410497</v>
      </c>
      <c r="D26" s="87">
        <v>0</v>
      </c>
      <c r="E26" s="88">
        <f t="shared" si="1"/>
        <v>0</v>
      </c>
      <c r="F26" s="87">
        <v>0</v>
      </c>
      <c r="G26" s="88">
        <f t="shared" si="2"/>
        <v>370.18789144050106</v>
      </c>
      <c r="H26" s="71">
        <f>LARGE((C26,E26,G26),1)</f>
        <v>370.18789144050106</v>
      </c>
      <c r="I26" s="68">
        <v>40</v>
      </c>
    </row>
    <row r="27" spans="1:9">
      <c r="A27" s="146" t="s">
        <v>194</v>
      </c>
      <c r="B27" s="148">
        <v>0</v>
      </c>
      <c r="C27" s="149">
        <f t="shared" si="1"/>
        <v>0</v>
      </c>
      <c r="D27" s="150">
        <v>0</v>
      </c>
      <c r="E27" s="149">
        <f t="shared" si="1"/>
        <v>0</v>
      </c>
      <c r="F27" s="150">
        <v>0</v>
      </c>
      <c r="G27" s="149">
        <v>759</v>
      </c>
      <c r="H27" s="151">
        <f>LARGE((C27,E27,G27),1)</f>
        <v>759</v>
      </c>
      <c r="I27" s="152" t="s">
        <v>195</v>
      </c>
    </row>
    <row r="28" spans="1:9">
      <c r="A28" s="96"/>
      <c r="B28" s="86">
        <v>0</v>
      </c>
      <c r="C28" s="88">
        <f t="shared" si="1"/>
        <v>0</v>
      </c>
      <c r="D28" s="87">
        <v>0</v>
      </c>
      <c r="E28" s="88">
        <f t="shared" si="1"/>
        <v>0</v>
      </c>
      <c r="F28" s="87">
        <v>0</v>
      </c>
      <c r="G28" s="88">
        <f t="shared" si="1"/>
        <v>0</v>
      </c>
      <c r="H28" s="71">
        <f>LARGE((C28,E28,G28),1)</f>
        <v>0</v>
      </c>
      <c r="I28" s="68"/>
    </row>
    <row r="29" spans="1:9">
      <c r="A29" s="96"/>
      <c r="B29" s="86">
        <v>0</v>
      </c>
      <c r="C29" s="88">
        <f t="shared" si="1"/>
        <v>0</v>
      </c>
      <c r="D29" s="87">
        <v>0</v>
      </c>
      <c r="E29" s="88">
        <f t="shared" si="1"/>
        <v>0</v>
      </c>
      <c r="F29" s="87">
        <v>0</v>
      </c>
      <c r="G29" s="88">
        <f t="shared" si="1"/>
        <v>0</v>
      </c>
      <c r="H29" s="71">
        <f>LARGE((C29,E29,G29),1)</f>
        <v>0</v>
      </c>
      <c r="I29" s="68"/>
    </row>
    <row r="30" spans="1:9">
      <c r="A30" s="96"/>
      <c r="B30" s="86">
        <v>0</v>
      </c>
      <c r="C30" s="88">
        <f t="shared" si="1"/>
        <v>0</v>
      </c>
      <c r="D30" s="87">
        <v>0</v>
      </c>
      <c r="E30" s="88">
        <f t="shared" si="1"/>
        <v>0</v>
      </c>
      <c r="F30" s="87">
        <v>0</v>
      </c>
      <c r="G30" s="88">
        <f t="shared" si="1"/>
        <v>0</v>
      </c>
      <c r="H30" s="71">
        <f>LARGE((C30,E30,G30),1)</f>
        <v>0</v>
      </c>
      <c r="I30" s="68"/>
    </row>
    <row r="34" spans="1:9" ht="98" customHeight="1">
      <c r="A34" s="160" t="s">
        <v>190</v>
      </c>
      <c r="B34" s="160"/>
      <c r="C34" s="160"/>
      <c r="D34" s="160"/>
      <c r="E34" s="160"/>
      <c r="F34" s="160"/>
      <c r="G34" s="160"/>
      <c r="H34" s="160"/>
      <c r="I34" s="160"/>
    </row>
  </sheetData>
  <mergeCells count="6">
    <mergeCell ref="A34:I34"/>
    <mergeCell ref="A1:A7"/>
    <mergeCell ref="B2:F2"/>
    <mergeCell ref="B4:F4"/>
    <mergeCell ref="B6:C6"/>
    <mergeCell ref="B10:C10"/>
  </mergeCells>
  <conditionalFormatting sqref="A27">
    <cfRule type="duplicateValues" dxfId="17" priority="19"/>
  </conditionalFormatting>
  <conditionalFormatting sqref="A27">
    <cfRule type="duplicateValues" dxfId="16" priority="20"/>
  </conditionalFormatting>
  <conditionalFormatting sqref="A30">
    <cfRule type="duplicateValues" dxfId="15" priority="17"/>
  </conditionalFormatting>
  <conditionalFormatting sqref="A30">
    <cfRule type="duplicateValues" dxfId="14" priority="18"/>
  </conditionalFormatting>
  <conditionalFormatting sqref="A18">
    <cfRule type="duplicateValues" dxfId="13" priority="15"/>
  </conditionalFormatting>
  <conditionalFormatting sqref="A18">
    <cfRule type="duplicateValues" dxfId="12" priority="16"/>
  </conditionalFormatting>
  <conditionalFormatting sqref="A21">
    <cfRule type="duplicateValues" dxfId="11" priority="13"/>
  </conditionalFormatting>
  <conditionalFormatting sqref="A21">
    <cfRule type="duplicateValues" dxfId="10" priority="14"/>
  </conditionalFormatting>
  <conditionalFormatting sqref="A22">
    <cfRule type="duplicateValues" dxfId="9" priority="9"/>
  </conditionalFormatting>
  <conditionalFormatting sqref="A22">
    <cfRule type="duplicateValues" dxfId="8" priority="10"/>
  </conditionalFormatting>
  <conditionalFormatting sqref="A23">
    <cfRule type="duplicateValues" dxfId="7" priority="7"/>
  </conditionalFormatting>
  <conditionalFormatting sqref="A23">
    <cfRule type="duplicateValues" dxfId="6" priority="8"/>
  </conditionalFormatting>
  <conditionalFormatting sqref="A24">
    <cfRule type="duplicateValues" dxfId="5" priority="5"/>
  </conditionalFormatting>
  <conditionalFormatting sqref="A24">
    <cfRule type="duplicateValues" dxfId="4" priority="6"/>
  </conditionalFormatting>
  <conditionalFormatting sqref="A25">
    <cfRule type="duplicateValues" dxfId="3" priority="3"/>
  </conditionalFormatting>
  <conditionalFormatting sqref="A25">
    <cfRule type="duplicateValues" dxfId="2" priority="4"/>
  </conditionalFormatting>
  <conditionalFormatting sqref="A26">
    <cfRule type="duplicateValues" dxfId="1" priority="1"/>
  </conditionalFormatting>
  <conditionalFormatting sqref="A26">
    <cfRule type="duplicateValues" dxfId="0" priority="2"/>
  </conditionalFormatting>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topLeftCell="A10" workbookViewId="0">
      <selection activeCell="B10" sqref="B10:C10"/>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0"/>
      <c r="C1" s="90"/>
      <c r="D1" s="90"/>
      <c r="E1" s="90"/>
      <c r="F1" s="90"/>
      <c r="G1" s="90"/>
      <c r="H1" s="90"/>
      <c r="I1" s="46"/>
    </row>
    <row r="2" spans="1:9" ht="15" customHeight="1">
      <c r="A2" s="156"/>
      <c r="B2" s="158" t="s">
        <v>43</v>
      </c>
      <c r="C2" s="158"/>
      <c r="D2" s="158"/>
      <c r="E2" s="158"/>
      <c r="F2" s="158"/>
      <c r="G2" s="90"/>
      <c r="H2" s="90"/>
      <c r="I2" s="46"/>
    </row>
    <row r="3" spans="1:9" ht="15" customHeight="1">
      <c r="A3" s="156"/>
      <c r="B3" s="90"/>
      <c r="C3" s="90"/>
      <c r="D3" s="90"/>
      <c r="E3" s="90"/>
      <c r="F3" s="90"/>
      <c r="G3" s="90"/>
      <c r="H3" s="90"/>
      <c r="I3" s="46"/>
    </row>
    <row r="4" spans="1:9" ht="15" customHeight="1">
      <c r="A4" s="156"/>
      <c r="B4" s="158" t="s">
        <v>34</v>
      </c>
      <c r="C4" s="158"/>
      <c r="D4" s="158"/>
      <c r="E4" s="158"/>
      <c r="F4" s="158"/>
      <c r="G4" s="90"/>
      <c r="H4" s="90"/>
      <c r="I4" s="46"/>
    </row>
    <row r="5" spans="1:9" ht="15" customHeight="1">
      <c r="A5" s="156"/>
      <c r="B5" s="90"/>
      <c r="C5" s="90"/>
      <c r="D5" s="90"/>
      <c r="E5" s="90"/>
      <c r="F5" s="90"/>
      <c r="G5" s="90"/>
      <c r="H5" s="90"/>
      <c r="I5" s="46"/>
    </row>
    <row r="6" spans="1:9" ht="15" customHeight="1">
      <c r="A6" s="156"/>
      <c r="B6" s="157"/>
      <c r="C6" s="157"/>
      <c r="D6" s="90"/>
      <c r="E6" s="90"/>
      <c r="F6" s="90"/>
      <c r="G6" s="90"/>
      <c r="H6" s="90"/>
      <c r="I6" s="46"/>
    </row>
    <row r="7" spans="1:9" ht="15" customHeight="1">
      <c r="A7" s="156"/>
      <c r="B7" s="90"/>
      <c r="C7" s="90"/>
      <c r="D7" s="90"/>
      <c r="E7" s="90"/>
      <c r="F7" s="90"/>
      <c r="G7" s="90"/>
      <c r="H7" s="90"/>
      <c r="I7" s="46"/>
    </row>
    <row r="8" spans="1:9" ht="15" customHeight="1">
      <c r="A8" s="47" t="s">
        <v>11</v>
      </c>
      <c r="B8" s="48" t="s">
        <v>46</v>
      </c>
      <c r="C8" s="48"/>
      <c r="D8" s="48"/>
      <c r="E8" s="48"/>
      <c r="F8" s="89"/>
      <c r="G8" s="89"/>
      <c r="H8" s="89"/>
      <c r="I8" s="46"/>
    </row>
    <row r="9" spans="1:9" ht="15" customHeight="1">
      <c r="A9" s="47" t="s">
        <v>0</v>
      </c>
      <c r="B9" s="48" t="s">
        <v>47</v>
      </c>
      <c r="C9" s="48"/>
      <c r="D9" s="48"/>
      <c r="E9" s="48"/>
      <c r="F9" s="89"/>
      <c r="G9" s="89"/>
      <c r="H9" s="89"/>
      <c r="I9" s="46"/>
    </row>
    <row r="10" spans="1:9" ht="15" customHeight="1">
      <c r="A10" s="47" t="s">
        <v>13</v>
      </c>
      <c r="B10" s="159" t="s">
        <v>48</v>
      </c>
      <c r="C10" s="159"/>
      <c r="D10" s="49"/>
      <c r="E10" s="49"/>
      <c r="F10" s="50"/>
      <c r="G10" s="50"/>
      <c r="H10" s="50"/>
      <c r="I10" s="46"/>
    </row>
    <row r="11" spans="1:9" ht="15" customHeight="1">
      <c r="A11" s="47" t="s">
        <v>33</v>
      </c>
      <c r="B11" s="48" t="s">
        <v>40</v>
      </c>
      <c r="C11" s="49"/>
      <c r="D11" s="90"/>
      <c r="E11" s="90"/>
      <c r="F11" s="90"/>
      <c r="G11" s="90"/>
      <c r="H11" s="90"/>
      <c r="I11" s="46"/>
    </row>
    <row r="12" spans="1:9" ht="15" customHeight="1">
      <c r="A12" s="47" t="s">
        <v>16</v>
      </c>
      <c r="B12" s="89" t="s">
        <v>49</v>
      </c>
      <c r="C12" s="90"/>
      <c r="D12" s="90"/>
      <c r="E12" s="90"/>
      <c r="F12" s="90"/>
      <c r="G12" s="90"/>
      <c r="H12" s="90"/>
      <c r="I12" s="46"/>
    </row>
    <row r="13" spans="1:9" ht="15" customHeight="1">
      <c r="A13" s="89" t="s">
        <v>12</v>
      </c>
      <c r="B13" s="51" t="s">
        <v>2</v>
      </c>
      <c r="C13" s="52"/>
      <c r="D13" s="53" t="s">
        <v>17</v>
      </c>
      <c r="E13" s="52"/>
      <c r="F13" s="53" t="s">
        <v>1</v>
      </c>
      <c r="G13" s="52"/>
      <c r="H13" s="54"/>
      <c r="I13" s="55" t="s">
        <v>24</v>
      </c>
    </row>
    <row r="14" spans="1:9" ht="15" customHeight="1">
      <c r="A14" s="89" t="s">
        <v>15</v>
      </c>
      <c r="B14" s="56">
        <v>0.7</v>
      </c>
      <c r="C14" s="57"/>
      <c r="D14" s="58">
        <v>0</v>
      </c>
      <c r="E14" s="57"/>
      <c r="F14" s="58">
        <v>0.8</v>
      </c>
      <c r="G14" s="57"/>
      <c r="H14" s="59" t="s">
        <v>18</v>
      </c>
      <c r="I14" s="60" t="s">
        <v>25</v>
      </c>
    </row>
    <row r="15" spans="1:9" ht="15" customHeight="1">
      <c r="A15" s="89" t="s">
        <v>14</v>
      </c>
      <c r="B15" s="61">
        <v>91.2</v>
      </c>
      <c r="C15" s="62"/>
      <c r="D15" s="63">
        <v>1</v>
      </c>
      <c r="E15" s="62"/>
      <c r="F15" s="63">
        <v>89.2</v>
      </c>
      <c r="G15" s="62"/>
      <c r="H15" s="59" t="s">
        <v>19</v>
      </c>
      <c r="I15" s="60" t="s">
        <v>26</v>
      </c>
    </row>
    <row r="16" spans="1:9" ht="15" customHeight="1">
      <c r="A16" s="89"/>
      <c r="B16" s="64" t="s">
        <v>5</v>
      </c>
      <c r="C16" s="65" t="s">
        <v>4</v>
      </c>
      <c r="D16" s="65" t="s">
        <v>5</v>
      </c>
      <c r="E16" s="65" t="s">
        <v>4</v>
      </c>
      <c r="F16" s="65" t="s">
        <v>5</v>
      </c>
      <c r="G16" s="65" t="s">
        <v>4</v>
      </c>
      <c r="H16" s="66" t="s">
        <v>4</v>
      </c>
      <c r="I16" s="67">
        <v>56</v>
      </c>
    </row>
    <row r="17" spans="1:9" ht="15" customHeight="1">
      <c r="A17" s="95" t="s">
        <v>50</v>
      </c>
      <c r="B17" s="86">
        <v>85</v>
      </c>
      <c r="C17" s="88">
        <f>B17/B$15*1000*B$14</f>
        <v>652.4122807017543</v>
      </c>
      <c r="D17" s="87">
        <v>0</v>
      </c>
      <c r="E17" s="88">
        <f>D17/D$15*1000*D$14</f>
        <v>0</v>
      </c>
      <c r="F17" s="87">
        <v>80.599999999999994</v>
      </c>
      <c r="G17" s="88">
        <f>F17/F$15*1000*F$14</f>
        <v>722.86995515695071</v>
      </c>
      <c r="H17" s="71">
        <f>LARGE((C17,E17,G17),1)</f>
        <v>722.86995515695071</v>
      </c>
      <c r="I17" s="68">
        <v>5</v>
      </c>
    </row>
    <row r="18" spans="1:9" ht="15" customHeight="1">
      <c r="A18" s="95" t="s">
        <v>51</v>
      </c>
      <c r="B18" s="86">
        <v>75.2</v>
      </c>
      <c r="C18" s="88">
        <f>B18/B$15*1000*B$14</f>
        <v>577.19298245614027</v>
      </c>
      <c r="D18" s="87">
        <v>0</v>
      </c>
      <c r="E18" s="88">
        <f>D18/D$15*1000*D$14</f>
        <v>0</v>
      </c>
      <c r="F18" s="87">
        <v>79.2</v>
      </c>
      <c r="G18" s="88">
        <f>F18/F$15*1000*F$14</f>
        <v>710.31390134529147</v>
      </c>
      <c r="H18" s="71">
        <f>LARGE((C18,E18,G18),1)</f>
        <v>710.31390134529147</v>
      </c>
      <c r="I18" s="68">
        <v>6</v>
      </c>
    </row>
    <row r="19" spans="1:9" ht="15" customHeight="1">
      <c r="A19" s="95" t="s">
        <v>53</v>
      </c>
      <c r="B19" s="86">
        <v>71.2</v>
      </c>
      <c r="C19" s="88">
        <f t="shared" ref="C19:G57" si="0">B19/B$15*1000*B$14</f>
        <v>546.49122807017545</v>
      </c>
      <c r="D19" s="87">
        <v>0</v>
      </c>
      <c r="E19" s="88">
        <f t="shared" si="0"/>
        <v>0</v>
      </c>
      <c r="F19" s="87">
        <v>74.8</v>
      </c>
      <c r="G19" s="88">
        <f t="shared" si="0"/>
        <v>670.85201793721978</v>
      </c>
      <c r="H19" s="71">
        <f>LARGE((C19,E19,G19),1)</f>
        <v>670.85201793721978</v>
      </c>
      <c r="I19" s="68">
        <v>7</v>
      </c>
    </row>
    <row r="20" spans="1:9" ht="15" customHeight="1">
      <c r="A20" s="95" t="s">
        <v>54</v>
      </c>
      <c r="B20" s="86">
        <v>82.6</v>
      </c>
      <c r="C20" s="88">
        <f t="shared" si="0"/>
        <v>633.99122807017534</v>
      </c>
      <c r="D20" s="87">
        <v>0</v>
      </c>
      <c r="E20" s="88">
        <f t="shared" si="0"/>
        <v>0</v>
      </c>
      <c r="F20" s="87">
        <v>74</v>
      </c>
      <c r="G20" s="88">
        <f t="shared" si="0"/>
        <v>663.67713004484312</v>
      </c>
      <c r="H20" s="71">
        <f>LARGE((C20,E20,G20),1)</f>
        <v>663.67713004484312</v>
      </c>
      <c r="I20" s="68">
        <v>8</v>
      </c>
    </row>
    <row r="21" spans="1:9" ht="15" customHeight="1">
      <c r="A21" s="95" t="s">
        <v>55</v>
      </c>
      <c r="B21" s="86">
        <v>62.4</v>
      </c>
      <c r="C21" s="88">
        <f t="shared" si="0"/>
        <v>478.9473684210526</v>
      </c>
      <c r="D21" s="87">
        <v>0</v>
      </c>
      <c r="E21" s="88">
        <f t="shared" si="0"/>
        <v>0</v>
      </c>
      <c r="F21" s="87">
        <v>62.8</v>
      </c>
      <c r="G21" s="88">
        <f t="shared" si="0"/>
        <v>563.22869955156955</v>
      </c>
      <c r="H21" s="71">
        <f>LARGE((C21,E21,G21),1)</f>
        <v>563.22869955156955</v>
      </c>
      <c r="I21" s="68">
        <v>15</v>
      </c>
    </row>
    <row r="22" spans="1:9" ht="15" customHeight="1">
      <c r="A22" s="95" t="s">
        <v>56</v>
      </c>
      <c r="B22" s="86">
        <v>62.8</v>
      </c>
      <c r="C22" s="88">
        <f>B22/B$15*1000*B$14</f>
        <v>482.01754385964904</v>
      </c>
      <c r="D22" s="87">
        <v>0</v>
      </c>
      <c r="E22" s="88">
        <f>D22/D$15*1000*D$14</f>
        <v>0</v>
      </c>
      <c r="F22" s="87">
        <v>60.6</v>
      </c>
      <c r="G22" s="88">
        <f>F22/F$15*1000*F$14</f>
        <v>543.49775784753353</v>
      </c>
      <c r="H22" s="71">
        <f>LARGE((C22,E22,G22),1)</f>
        <v>543.49775784753353</v>
      </c>
      <c r="I22" s="68">
        <v>16</v>
      </c>
    </row>
    <row r="23" spans="1:9" ht="15" customHeight="1">
      <c r="A23" s="95" t="s">
        <v>57</v>
      </c>
      <c r="B23" s="86">
        <v>89.6</v>
      </c>
      <c r="C23" s="88">
        <f t="shared" si="0"/>
        <v>687.71929824561391</v>
      </c>
      <c r="D23" s="87">
        <v>0</v>
      </c>
      <c r="E23" s="88">
        <f t="shared" si="0"/>
        <v>0</v>
      </c>
      <c r="F23" s="87">
        <v>59</v>
      </c>
      <c r="G23" s="88">
        <f t="shared" si="0"/>
        <v>529.14798206278033</v>
      </c>
      <c r="H23" s="71">
        <f>LARGE((C23,E23,G23),1)</f>
        <v>687.71929824561391</v>
      </c>
      <c r="I23" s="68">
        <v>18</v>
      </c>
    </row>
    <row r="24" spans="1:9" ht="15" customHeight="1">
      <c r="A24" s="95" t="s">
        <v>58</v>
      </c>
      <c r="B24" s="86">
        <v>63.6</v>
      </c>
      <c r="C24" s="88">
        <f t="shared" si="0"/>
        <v>488.15789473684208</v>
      </c>
      <c r="D24" s="87">
        <v>0</v>
      </c>
      <c r="E24" s="88">
        <f t="shared" si="0"/>
        <v>0</v>
      </c>
      <c r="F24" s="87">
        <v>53.4</v>
      </c>
      <c r="G24" s="88">
        <f t="shared" si="0"/>
        <v>478.92376681614343</v>
      </c>
      <c r="H24" s="71">
        <f>LARGE((C24,E24,G24),1)</f>
        <v>488.15789473684208</v>
      </c>
      <c r="I24" s="68">
        <v>20</v>
      </c>
    </row>
    <row r="25" spans="1:9" ht="15" customHeight="1">
      <c r="A25" s="95" t="s">
        <v>59</v>
      </c>
      <c r="B25" s="86">
        <v>47.2</v>
      </c>
      <c r="C25" s="88">
        <f t="shared" si="0"/>
        <v>362.28070175438597</v>
      </c>
      <c r="D25" s="87">
        <v>0</v>
      </c>
      <c r="E25" s="88">
        <f t="shared" si="0"/>
        <v>0</v>
      </c>
      <c r="F25" s="87">
        <v>0</v>
      </c>
      <c r="G25" s="88">
        <f t="shared" si="0"/>
        <v>0</v>
      </c>
      <c r="H25" s="71">
        <f>LARGE((C25,E25,G25),1)</f>
        <v>362.28070175438597</v>
      </c>
      <c r="I25" s="68">
        <v>34</v>
      </c>
    </row>
    <row r="26" spans="1:9" ht="15" customHeight="1">
      <c r="A26" s="95" t="s">
        <v>60</v>
      </c>
      <c r="B26" s="86">
        <v>45.8</v>
      </c>
      <c r="C26" s="88">
        <f t="shared" si="0"/>
        <v>351.53508771929819</v>
      </c>
      <c r="D26" s="87">
        <v>0</v>
      </c>
      <c r="E26" s="88">
        <f t="shared" si="0"/>
        <v>0</v>
      </c>
      <c r="F26" s="87">
        <v>0</v>
      </c>
      <c r="G26" s="88">
        <f t="shared" si="0"/>
        <v>0</v>
      </c>
      <c r="H26" s="71">
        <f>LARGE((C26,E26,G26),1)</f>
        <v>351.53508771929819</v>
      </c>
      <c r="I26" s="68">
        <v>37</v>
      </c>
    </row>
    <row r="27" spans="1:9" ht="15" customHeight="1">
      <c r="A27" s="95" t="s">
        <v>61</v>
      </c>
      <c r="B27" s="86">
        <v>29.2</v>
      </c>
      <c r="C27" s="88">
        <f t="shared" si="0"/>
        <v>224.12280701754383</v>
      </c>
      <c r="D27" s="87">
        <v>0</v>
      </c>
      <c r="E27" s="88">
        <f t="shared" si="0"/>
        <v>0</v>
      </c>
      <c r="F27" s="87">
        <v>0</v>
      </c>
      <c r="G27" s="88">
        <f t="shared" si="0"/>
        <v>0</v>
      </c>
      <c r="H27" s="71">
        <f>LARGE((C27,E27,G27),1)</f>
        <v>224.12280701754383</v>
      </c>
      <c r="I27" s="68">
        <v>48</v>
      </c>
    </row>
    <row r="28" spans="1:9" ht="15" customHeight="1">
      <c r="A28" s="95" t="s">
        <v>62</v>
      </c>
      <c r="B28" s="86">
        <v>14.4</v>
      </c>
      <c r="C28" s="88">
        <f t="shared" si="0"/>
        <v>110.52631578947367</v>
      </c>
      <c r="D28" s="87">
        <v>0</v>
      </c>
      <c r="E28" s="88">
        <f t="shared" si="0"/>
        <v>0</v>
      </c>
      <c r="F28" s="87">
        <v>0</v>
      </c>
      <c r="G28" s="88">
        <f t="shared" si="0"/>
        <v>0</v>
      </c>
      <c r="H28" s="71">
        <f>LARGE((C28,E28,G28),1)</f>
        <v>110.52631578947367</v>
      </c>
      <c r="I28" s="68">
        <v>56</v>
      </c>
    </row>
    <row r="29" spans="1:9" ht="15" customHeight="1">
      <c r="A29" s="84"/>
      <c r="B29" s="86">
        <v>0</v>
      </c>
      <c r="C29" s="88">
        <f t="shared" si="0"/>
        <v>0</v>
      </c>
      <c r="D29" s="87">
        <v>0</v>
      </c>
      <c r="E29" s="88">
        <f t="shared" si="0"/>
        <v>0</v>
      </c>
      <c r="F29" s="87">
        <v>0</v>
      </c>
      <c r="G29" s="88">
        <f t="shared" si="0"/>
        <v>0</v>
      </c>
      <c r="H29" s="71">
        <f>LARGE((C29,E29,G29),1)</f>
        <v>0</v>
      </c>
      <c r="I29" s="68"/>
    </row>
    <row r="30" spans="1:9" ht="15" customHeight="1">
      <c r="A30" s="76"/>
      <c r="B30" s="86">
        <v>0</v>
      </c>
      <c r="C30" s="88">
        <f t="shared" si="0"/>
        <v>0</v>
      </c>
      <c r="D30" s="87">
        <v>0</v>
      </c>
      <c r="E30" s="88">
        <f t="shared" si="0"/>
        <v>0</v>
      </c>
      <c r="F30" s="87">
        <v>0</v>
      </c>
      <c r="G30" s="88">
        <f t="shared" si="0"/>
        <v>0</v>
      </c>
      <c r="H30" s="71">
        <f>LARGE((C30,E30,G30),1)</f>
        <v>0</v>
      </c>
      <c r="I30" s="68"/>
    </row>
    <row r="31" spans="1:9" ht="15" customHeight="1">
      <c r="A31" s="76"/>
      <c r="B31" s="86">
        <v>0</v>
      </c>
      <c r="C31" s="88">
        <f t="shared" si="0"/>
        <v>0</v>
      </c>
      <c r="D31" s="87">
        <v>0</v>
      </c>
      <c r="E31" s="88">
        <f t="shared" si="0"/>
        <v>0</v>
      </c>
      <c r="F31" s="87">
        <v>0</v>
      </c>
      <c r="G31" s="88">
        <f t="shared" si="0"/>
        <v>0</v>
      </c>
      <c r="H31" s="71">
        <f>LARGE((C31,E31,G31),1)</f>
        <v>0</v>
      </c>
      <c r="I31" s="68"/>
    </row>
    <row r="32" spans="1:9" ht="15" customHeight="1">
      <c r="A32" s="76"/>
      <c r="B32" s="86">
        <v>0</v>
      </c>
      <c r="C32" s="88">
        <f t="shared" si="0"/>
        <v>0</v>
      </c>
      <c r="D32" s="87">
        <v>0</v>
      </c>
      <c r="E32" s="88">
        <f t="shared" si="0"/>
        <v>0</v>
      </c>
      <c r="F32" s="87">
        <v>0</v>
      </c>
      <c r="G32" s="88">
        <f t="shared" si="0"/>
        <v>0</v>
      </c>
      <c r="H32" s="71">
        <f>LARGE((C32,E32,G32),1)</f>
        <v>0</v>
      </c>
      <c r="I32" s="68"/>
    </row>
    <row r="33" spans="1:9" ht="15" customHeight="1">
      <c r="A33" s="77"/>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6:C6"/>
    <mergeCell ref="B2:F2"/>
    <mergeCell ref="B4:F4"/>
    <mergeCell ref="B10:C10"/>
  </mergeCells>
  <phoneticPr fontId="1" type="noConversion"/>
  <conditionalFormatting sqref="A52">
    <cfRule type="duplicateValues" dxfId="406" priority="3"/>
  </conditionalFormatting>
  <conditionalFormatting sqref="A34:A41 A53 A30:A32 A43:A49">
    <cfRule type="duplicateValues" dxfId="405" priority="17"/>
  </conditionalFormatting>
  <conditionalFormatting sqref="A34:A41 A53 A30:A32 A43:A49">
    <cfRule type="duplicateValues" dxfId="404" priority="18"/>
  </conditionalFormatting>
  <conditionalFormatting sqref="A57">
    <cfRule type="duplicateValues" dxfId="403" priority="15"/>
  </conditionalFormatting>
  <conditionalFormatting sqref="A57">
    <cfRule type="duplicateValues" dxfId="402" priority="16"/>
  </conditionalFormatting>
  <conditionalFormatting sqref="A33">
    <cfRule type="duplicateValues" dxfId="401" priority="13"/>
  </conditionalFormatting>
  <conditionalFormatting sqref="A33">
    <cfRule type="duplicateValues" dxfId="400" priority="14"/>
  </conditionalFormatting>
  <conditionalFormatting sqref="A50">
    <cfRule type="duplicateValues" dxfId="399" priority="9"/>
  </conditionalFormatting>
  <conditionalFormatting sqref="A50">
    <cfRule type="duplicateValues" dxfId="398" priority="10"/>
  </conditionalFormatting>
  <conditionalFormatting sqref="A51">
    <cfRule type="duplicateValues" dxfId="397" priority="7"/>
  </conditionalFormatting>
  <conditionalFormatting sqref="A51">
    <cfRule type="duplicateValues" dxfId="396" priority="8"/>
  </conditionalFormatting>
  <conditionalFormatting sqref="A29">
    <cfRule type="duplicateValues" dxfId="395" priority="5"/>
  </conditionalFormatting>
  <conditionalFormatting sqref="A42">
    <cfRule type="duplicateValues" dxfId="394" priority="4"/>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topLeftCell="A10" workbookViewId="0">
      <selection activeCell="F26" sqref="F26"/>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0"/>
      <c r="C1" s="90"/>
      <c r="D1" s="90"/>
      <c r="E1" s="90"/>
      <c r="F1" s="90"/>
      <c r="G1" s="90"/>
      <c r="H1" s="90"/>
      <c r="I1" s="46"/>
    </row>
    <row r="2" spans="1:9" ht="15" customHeight="1">
      <c r="A2" s="156"/>
      <c r="B2" s="158" t="s">
        <v>43</v>
      </c>
      <c r="C2" s="158"/>
      <c r="D2" s="158"/>
      <c r="E2" s="158"/>
      <c r="F2" s="158"/>
      <c r="G2" s="90"/>
      <c r="H2" s="90"/>
      <c r="I2" s="46"/>
    </row>
    <row r="3" spans="1:9" ht="15" customHeight="1">
      <c r="A3" s="156"/>
      <c r="B3" s="90"/>
      <c r="C3" s="90"/>
      <c r="D3" s="90"/>
      <c r="E3" s="90"/>
      <c r="F3" s="90"/>
      <c r="G3" s="90"/>
      <c r="H3" s="90"/>
      <c r="I3" s="46"/>
    </row>
    <row r="4" spans="1:9" ht="15" customHeight="1">
      <c r="A4" s="156"/>
      <c r="B4" s="158" t="s">
        <v>34</v>
      </c>
      <c r="C4" s="158"/>
      <c r="D4" s="158"/>
      <c r="E4" s="158"/>
      <c r="F4" s="158"/>
      <c r="G4" s="90"/>
      <c r="H4" s="90"/>
      <c r="I4" s="46"/>
    </row>
    <row r="5" spans="1:9" ht="15" customHeight="1">
      <c r="A5" s="156"/>
      <c r="B5" s="90"/>
      <c r="C5" s="90"/>
      <c r="D5" s="90"/>
      <c r="E5" s="90"/>
      <c r="F5" s="90"/>
      <c r="G5" s="90"/>
      <c r="H5" s="90"/>
      <c r="I5" s="46"/>
    </row>
    <row r="6" spans="1:9" ht="15" customHeight="1">
      <c r="A6" s="156"/>
      <c r="B6" s="157"/>
      <c r="C6" s="157"/>
      <c r="D6" s="90"/>
      <c r="E6" s="90"/>
      <c r="F6" s="90"/>
      <c r="G6" s="90"/>
      <c r="H6" s="90"/>
      <c r="I6" s="46"/>
    </row>
    <row r="7" spans="1:9" ht="15" customHeight="1">
      <c r="A7" s="156"/>
      <c r="B7" s="90"/>
      <c r="C7" s="90"/>
      <c r="D7" s="90"/>
      <c r="E7" s="90"/>
      <c r="F7" s="90"/>
      <c r="G7" s="90"/>
      <c r="H7" s="90"/>
      <c r="I7" s="46"/>
    </row>
    <row r="8" spans="1:9" ht="15" customHeight="1">
      <c r="A8" s="47" t="s">
        <v>11</v>
      </c>
      <c r="B8" s="48" t="s">
        <v>38</v>
      </c>
      <c r="C8" s="48"/>
      <c r="D8" s="48"/>
      <c r="E8" s="48"/>
      <c r="F8" s="89"/>
      <c r="G8" s="89"/>
      <c r="H8" s="89"/>
      <c r="I8" s="46"/>
    </row>
    <row r="9" spans="1:9" ht="15" customHeight="1">
      <c r="A9" s="47" t="s">
        <v>0</v>
      </c>
      <c r="B9" s="48" t="s">
        <v>63</v>
      </c>
      <c r="C9" s="48"/>
      <c r="D9" s="48"/>
      <c r="E9" s="48"/>
      <c r="F9" s="89"/>
      <c r="G9" s="89"/>
      <c r="H9" s="89"/>
      <c r="I9" s="46"/>
    </row>
    <row r="10" spans="1:9" ht="15" customHeight="1">
      <c r="A10" s="47" t="s">
        <v>13</v>
      </c>
      <c r="B10" s="159" t="s">
        <v>64</v>
      </c>
      <c r="C10" s="159"/>
      <c r="D10" s="49"/>
      <c r="E10" s="49"/>
      <c r="F10" s="50"/>
      <c r="G10" s="50"/>
      <c r="H10" s="50"/>
      <c r="I10" s="46"/>
    </row>
    <row r="11" spans="1:9" ht="15" customHeight="1">
      <c r="A11" s="47" t="s">
        <v>33</v>
      </c>
      <c r="B11" s="48" t="s">
        <v>65</v>
      </c>
      <c r="C11" s="49"/>
      <c r="D11" s="90"/>
      <c r="E11" s="90"/>
      <c r="F11" s="90"/>
      <c r="G11" s="90"/>
      <c r="H11" s="90"/>
      <c r="I11" s="46"/>
    </row>
    <row r="12" spans="1:9" ht="15" customHeight="1">
      <c r="A12" s="47" t="s">
        <v>16</v>
      </c>
      <c r="B12" s="89" t="s">
        <v>49</v>
      </c>
      <c r="C12" s="90"/>
      <c r="D12" s="90"/>
      <c r="E12" s="90"/>
      <c r="F12" s="90"/>
      <c r="G12" s="90"/>
      <c r="H12" s="90"/>
      <c r="I12" s="46"/>
    </row>
    <row r="13" spans="1:9" ht="15" customHeight="1">
      <c r="A13" s="89" t="s">
        <v>12</v>
      </c>
      <c r="B13" s="51" t="s">
        <v>2</v>
      </c>
      <c r="C13" s="52"/>
      <c r="D13" s="53" t="s">
        <v>17</v>
      </c>
      <c r="E13" s="52"/>
      <c r="F13" s="53" t="s">
        <v>1</v>
      </c>
      <c r="G13" s="52"/>
      <c r="H13" s="54"/>
      <c r="I13" s="55" t="s">
        <v>24</v>
      </c>
    </row>
    <row r="14" spans="1:9" ht="15" customHeight="1">
      <c r="A14" s="89" t="s">
        <v>15</v>
      </c>
      <c r="B14" s="56">
        <v>0.7</v>
      </c>
      <c r="C14" s="57"/>
      <c r="D14" s="58">
        <v>0.75</v>
      </c>
      <c r="E14" s="57"/>
      <c r="F14" s="58">
        <v>0.8</v>
      </c>
      <c r="G14" s="57"/>
      <c r="H14" s="59" t="s">
        <v>18</v>
      </c>
      <c r="I14" s="60" t="s">
        <v>25</v>
      </c>
    </row>
    <row r="15" spans="1:9" ht="15" customHeight="1">
      <c r="A15" s="89" t="s">
        <v>14</v>
      </c>
      <c r="B15" s="61">
        <v>89.6</v>
      </c>
      <c r="C15" s="62"/>
      <c r="D15" s="63">
        <v>87.4</v>
      </c>
      <c r="E15" s="62"/>
      <c r="F15" s="63">
        <v>92.4</v>
      </c>
      <c r="G15" s="62"/>
      <c r="H15" s="59" t="s">
        <v>19</v>
      </c>
      <c r="I15" s="60" t="s">
        <v>26</v>
      </c>
    </row>
    <row r="16" spans="1:9" ht="15" customHeight="1">
      <c r="A16" s="89"/>
      <c r="B16" s="64" t="s">
        <v>5</v>
      </c>
      <c r="C16" s="65" t="s">
        <v>4</v>
      </c>
      <c r="D16" s="65" t="s">
        <v>5</v>
      </c>
      <c r="E16" s="65" t="s">
        <v>4</v>
      </c>
      <c r="F16" s="65" t="s">
        <v>5</v>
      </c>
      <c r="G16" s="65" t="s">
        <v>4</v>
      </c>
      <c r="H16" s="66" t="s">
        <v>4</v>
      </c>
      <c r="I16" s="67">
        <v>51</v>
      </c>
    </row>
    <row r="17" spans="1:9" ht="15" customHeight="1">
      <c r="A17" s="95" t="s">
        <v>51</v>
      </c>
      <c r="B17" s="86">
        <v>25.6</v>
      </c>
      <c r="C17" s="88">
        <f>B17/B$15*1000*B$14</f>
        <v>200.00000000000003</v>
      </c>
      <c r="D17" s="87">
        <v>9.4</v>
      </c>
      <c r="E17" s="88">
        <f>D17/D$15*1000*D$14</f>
        <v>80.663615560640736</v>
      </c>
      <c r="F17" s="87">
        <v>0</v>
      </c>
      <c r="G17" s="88">
        <f>F17/F$15*1000*F$14</f>
        <v>0</v>
      </c>
      <c r="H17" s="71">
        <f>LARGE((C17,E17,G17),1)</f>
        <v>200.00000000000003</v>
      </c>
      <c r="I17" s="68">
        <v>40</v>
      </c>
    </row>
    <row r="18" spans="1:9" ht="15" customHeight="1">
      <c r="A18" s="95" t="s">
        <v>53</v>
      </c>
      <c r="B18" s="86">
        <v>70</v>
      </c>
      <c r="C18" s="88">
        <f t="shared" ref="C18:G55" si="0">B18/B$15*1000*B$14</f>
        <v>546.875</v>
      </c>
      <c r="D18" s="87">
        <v>72.8</v>
      </c>
      <c r="E18" s="88">
        <f t="shared" si="0"/>
        <v>624.71395881006856</v>
      </c>
      <c r="F18" s="87">
        <v>81.400000000000006</v>
      </c>
      <c r="G18" s="88">
        <f t="shared" si="0"/>
        <v>704.76190476190482</v>
      </c>
      <c r="H18" s="71">
        <f>LARGE((C18,E18,G18),1)</f>
        <v>704.76190476190482</v>
      </c>
      <c r="I18" s="68">
        <v>5</v>
      </c>
    </row>
    <row r="19" spans="1:9" ht="15" customHeight="1">
      <c r="A19" s="95" t="s">
        <v>54</v>
      </c>
      <c r="B19" s="86">
        <v>42</v>
      </c>
      <c r="C19" s="88">
        <f t="shared" si="0"/>
        <v>328.125</v>
      </c>
      <c r="D19" s="87">
        <v>6.6</v>
      </c>
      <c r="E19" s="88">
        <f t="shared" si="0"/>
        <v>56.636155606407314</v>
      </c>
      <c r="F19" s="87">
        <v>0</v>
      </c>
      <c r="G19" s="88">
        <f>F19/F$15*1000*F$14</f>
        <v>0</v>
      </c>
      <c r="H19" s="71">
        <f>LARGE((C19,E19,G19),1)</f>
        <v>328.125</v>
      </c>
      <c r="I19" s="68">
        <v>44</v>
      </c>
    </row>
    <row r="20" spans="1:9" ht="15" customHeight="1">
      <c r="A20" s="95" t="s">
        <v>55</v>
      </c>
      <c r="B20" s="86">
        <v>13.6</v>
      </c>
      <c r="C20" s="88">
        <f t="shared" si="0"/>
        <v>106.25000000000001</v>
      </c>
      <c r="D20" s="87">
        <v>68.8</v>
      </c>
      <c r="E20" s="88">
        <f>D20/D$15*1000*D$14</f>
        <v>590.38901601830662</v>
      </c>
      <c r="F20" s="87">
        <v>9.4</v>
      </c>
      <c r="G20" s="88">
        <f t="shared" si="0"/>
        <v>81.385281385281388</v>
      </c>
      <c r="H20" s="71">
        <f>LARGE((C20,E20,G20),1)</f>
        <v>590.38901601830662</v>
      </c>
      <c r="I20" s="68">
        <v>17</v>
      </c>
    </row>
    <row r="21" spans="1:9" ht="15" customHeight="1">
      <c r="A21" s="95" t="s">
        <v>56</v>
      </c>
      <c r="B21" s="86">
        <v>53.4</v>
      </c>
      <c r="C21" s="88">
        <f>B21/B$15*1000*B$14</f>
        <v>417.1875</v>
      </c>
      <c r="D21" s="87">
        <v>43.2</v>
      </c>
      <c r="E21" s="88">
        <f>D21/D$15*1000*D$14</f>
        <v>370.70938215102973</v>
      </c>
      <c r="F21" s="87">
        <v>0</v>
      </c>
      <c r="G21" s="88">
        <f>F21/F$15*1000*F$14</f>
        <v>0</v>
      </c>
      <c r="H21" s="71">
        <f>LARGE((C21,E21,G21),1)</f>
        <v>417.1875</v>
      </c>
      <c r="I21" s="68">
        <v>25</v>
      </c>
    </row>
    <row r="22" spans="1:9" ht="15" customHeight="1">
      <c r="A22" s="95" t="s">
        <v>57</v>
      </c>
      <c r="B22" s="86">
        <v>80.2</v>
      </c>
      <c r="C22" s="88">
        <f>B22/B$15*1000*B$14</f>
        <v>626.5625</v>
      </c>
      <c r="D22" s="87">
        <v>0</v>
      </c>
      <c r="E22" s="88">
        <f t="shared" si="0"/>
        <v>0</v>
      </c>
      <c r="F22" s="87">
        <v>47</v>
      </c>
      <c r="G22" s="88">
        <f t="shared" si="0"/>
        <v>406.92640692640691</v>
      </c>
      <c r="H22" s="71">
        <f>LARGE((C22,E22,G22),1)</f>
        <v>626.5625</v>
      </c>
      <c r="I22" s="68">
        <v>12</v>
      </c>
    </row>
    <row r="23" spans="1:9" ht="15" customHeight="1">
      <c r="A23" s="95" t="s">
        <v>58</v>
      </c>
      <c r="B23" s="86">
        <v>31.4</v>
      </c>
      <c r="C23" s="88">
        <f t="shared" si="0"/>
        <v>245.3125</v>
      </c>
      <c r="D23" s="87">
        <v>18.8</v>
      </c>
      <c r="E23" s="88">
        <f t="shared" si="0"/>
        <v>161.32723112128147</v>
      </c>
      <c r="F23" s="87">
        <v>0</v>
      </c>
      <c r="G23" s="88">
        <f t="shared" si="0"/>
        <v>0</v>
      </c>
      <c r="H23" s="71">
        <f>LARGE((C23,E23,G23),1)</f>
        <v>245.3125</v>
      </c>
      <c r="I23" s="68">
        <v>38</v>
      </c>
    </row>
    <row r="24" spans="1:9" ht="15" customHeight="1">
      <c r="A24" s="95" t="s">
        <v>59</v>
      </c>
      <c r="B24" s="86">
        <v>34.799999999999997</v>
      </c>
      <c r="C24" s="88">
        <f t="shared" si="0"/>
        <v>271.875</v>
      </c>
      <c r="D24" s="87">
        <v>40.4</v>
      </c>
      <c r="E24" s="88">
        <f t="shared" si="0"/>
        <v>346.68192219679634</v>
      </c>
      <c r="F24" s="87">
        <v>0</v>
      </c>
      <c r="G24" s="88">
        <f t="shared" si="0"/>
        <v>0</v>
      </c>
      <c r="H24" s="71">
        <f>LARGE((C24,E24,G24),1)</f>
        <v>346.68192219679634</v>
      </c>
      <c r="I24" s="68">
        <v>28</v>
      </c>
    </row>
    <row r="25" spans="1:9" ht="15" customHeight="1">
      <c r="A25" s="95" t="s">
        <v>60</v>
      </c>
      <c r="B25" s="86">
        <v>35</v>
      </c>
      <c r="C25" s="88">
        <f t="shared" si="0"/>
        <v>273.4375</v>
      </c>
      <c r="D25" s="87">
        <v>4.8</v>
      </c>
      <c r="E25" s="88">
        <f t="shared" si="0"/>
        <v>41.189931350114414</v>
      </c>
      <c r="F25" s="87">
        <v>0</v>
      </c>
      <c r="G25" s="88">
        <f t="shared" si="0"/>
        <v>0</v>
      </c>
      <c r="H25" s="71">
        <f>LARGE((C25,E25,G25),1)</f>
        <v>273.4375</v>
      </c>
      <c r="I25" s="68">
        <v>48</v>
      </c>
    </row>
    <row r="26" spans="1:9" ht="15" customHeight="1">
      <c r="A26" s="95" t="s">
        <v>61</v>
      </c>
      <c r="B26" s="86">
        <v>46.8</v>
      </c>
      <c r="C26" s="88">
        <f t="shared" si="0"/>
        <v>365.62499999999994</v>
      </c>
      <c r="D26" s="87">
        <v>38.799999999999997</v>
      </c>
      <c r="E26" s="88">
        <f t="shared" si="0"/>
        <v>332.95194508009149</v>
      </c>
      <c r="F26" s="87">
        <v>0</v>
      </c>
      <c r="G26" s="88">
        <f t="shared" si="0"/>
        <v>0</v>
      </c>
      <c r="H26" s="71">
        <f>LARGE((C26,E26,G26),1)</f>
        <v>365.62499999999994</v>
      </c>
      <c r="I26" s="68">
        <v>29</v>
      </c>
    </row>
    <row r="27" spans="1:9" ht="15" customHeight="1">
      <c r="A27" s="84"/>
      <c r="B27" s="86">
        <v>0</v>
      </c>
      <c r="C27" s="88">
        <f t="shared" si="0"/>
        <v>0</v>
      </c>
      <c r="D27" s="87">
        <v>0</v>
      </c>
      <c r="E27" s="88">
        <f t="shared" si="0"/>
        <v>0</v>
      </c>
      <c r="F27" s="87">
        <v>0</v>
      </c>
      <c r="G27" s="88">
        <f t="shared" si="0"/>
        <v>0</v>
      </c>
      <c r="H27" s="71">
        <f>LARGE((C27,E27,G27),1)</f>
        <v>0</v>
      </c>
      <c r="I27" s="68"/>
    </row>
    <row r="28" spans="1:9" ht="15" customHeight="1">
      <c r="A28" s="76"/>
      <c r="B28" s="86">
        <v>0</v>
      </c>
      <c r="C28" s="88">
        <f t="shared" si="0"/>
        <v>0</v>
      </c>
      <c r="D28" s="87">
        <v>0</v>
      </c>
      <c r="E28" s="88">
        <f t="shared" si="0"/>
        <v>0</v>
      </c>
      <c r="F28" s="87">
        <v>0</v>
      </c>
      <c r="G28" s="88">
        <f t="shared" si="0"/>
        <v>0</v>
      </c>
      <c r="H28" s="71">
        <f>LARGE((C28,E28,G28),1)</f>
        <v>0</v>
      </c>
      <c r="I28" s="68"/>
    </row>
    <row r="29" spans="1:9" ht="15" customHeight="1">
      <c r="A29" s="76"/>
      <c r="B29" s="86">
        <v>0</v>
      </c>
      <c r="C29" s="88">
        <f t="shared" si="0"/>
        <v>0</v>
      </c>
      <c r="D29" s="87">
        <v>0</v>
      </c>
      <c r="E29" s="88">
        <f t="shared" si="0"/>
        <v>0</v>
      </c>
      <c r="F29" s="87">
        <v>0</v>
      </c>
      <c r="G29" s="88">
        <f t="shared" si="0"/>
        <v>0</v>
      </c>
      <c r="H29" s="71">
        <f>LARGE((C29,E29,G29),1)</f>
        <v>0</v>
      </c>
      <c r="I29" s="68"/>
    </row>
    <row r="30" spans="1:9" ht="15" customHeight="1">
      <c r="A30" s="76"/>
      <c r="B30" s="86">
        <v>0</v>
      </c>
      <c r="C30" s="88">
        <f t="shared" si="0"/>
        <v>0</v>
      </c>
      <c r="D30" s="87">
        <v>0</v>
      </c>
      <c r="E30" s="88">
        <f t="shared" si="0"/>
        <v>0</v>
      </c>
      <c r="F30" s="87">
        <v>0</v>
      </c>
      <c r="G30" s="88">
        <f t="shared" si="0"/>
        <v>0</v>
      </c>
      <c r="H30" s="71">
        <f>LARGE((C30,E30,G30),1)</f>
        <v>0</v>
      </c>
      <c r="I30" s="68"/>
    </row>
    <row r="31" spans="1:9" ht="15" customHeight="1">
      <c r="A31" s="77"/>
      <c r="B31" s="86">
        <v>0</v>
      </c>
      <c r="C31" s="88">
        <f t="shared" si="0"/>
        <v>0</v>
      </c>
      <c r="D31" s="87">
        <v>0</v>
      </c>
      <c r="E31" s="88">
        <f t="shared" si="0"/>
        <v>0</v>
      </c>
      <c r="F31" s="87">
        <v>0</v>
      </c>
      <c r="G31" s="88">
        <f t="shared" si="0"/>
        <v>0</v>
      </c>
      <c r="H31" s="71">
        <f>LARGE((C31,E31,G31),1)</f>
        <v>0</v>
      </c>
      <c r="I31" s="68"/>
    </row>
    <row r="32" spans="1:9" ht="15" customHeight="1">
      <c r="A32" s="75"/>
      <c r="B32" s="86">
        <v>0</v>
      </c>
      <c r="C32" s="88">
        <f t="shared" si="0"/>
        <v>0</v>
      </c>
      <c r="D32" s="87">
        <v>0</v>
      </c>
      <c r="E32" s="88">
        <f t="shared" si="0"/>
        <v>0</v>
      </c>
      <c r="F32" s="87">
        <v>0</v>
      </c>
      <c r="G32" s="88">
        <f t="shared" si="0"/>
        <v>0</v>
      </c>
      <c r="H32" s="71">
        <f>LARGE((C32,E32,G32),1)</f>
        <v>0</v>
      </c>
      <c r="I32" s="68"/>
    </row>
    <row r="33" spans="1:9" ht="15" customHeight="1">
      <c r="A33" s="75"/>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6"/>
      <c r="B36" s="86">
        <v>0</v>
      </c>
      <c r="C36" s="88">
        <f t="shared" si="0"/>
        <v>0</v>
      </c>
      <c r="D36" s="87">
        <v>0</v>
      </c>
      <c r="E36" s="88">
        <f t="shared" si="0"/>
        <v>0</v>
      </c>
      <c r="F36" s="87">
        <v>0</v>
      </c>
      <c r="G36" s="88">
        <f t="shared" si="0"/>
        <v>0</v>
      </c>
      <c r="H36" s="71">
        <f>LARGE((C36,E36,G36),1)</f>
        <v>0</v>
      </c>
      <c r="I36" s="68"/>
    </row>
    <row r="37" spans="1:9" ht="15" customHeight="1">
      <c r="A37" s="76"/>
      <c r="B37" s="86">
        <v>0</v>
      </c>
      <c r="C37" s="88">
        <f t="shared" si="0"/>
        <v>0</v>
      </c>
      <c r="D37" s="87">
        <v>0</v>
      </c>
      <c r="E37" s="88">
        <f t="shared" si="0"/>
        <v>0</v>
      </c>
      <c r="F37" s="87">
        <v>0</v>
      </c>
      <c r="G37" s="88">
        <f t="shared" si="0"/>
        <v>0</v>
      </c>
      <c r="H37" s="71">
        <f>LARGE((C37,E37,G37),1)</f>
        <v>0</v>
      </c>
      <c r="I37" s="68"/>
    </row>
    <row r="38" spans="1:9" ht="15" customHeight="1">
      <c r="A38" s="75"/>
      <c r="B38" s="86">
        <v>0</v>
      </c>
      <c r="C38" s="88">
        <f t="shared" si="0"/>
        <v>0</v>
      </c>
      <c r="D38" s="87">
        <v>0</v>
      </c>
      <c r="E38" s="88">
        <f t="shared" si="0"/>
        <v>0</v>
      </c>
      <c r="F38" s="87">
        <v>0</v>
      </c>
      <c r="G38" s="88">
        <f t="shared" si="0"/>
        <v>0</v>
      </c>
      <c r="H38" s="71">
        <f>LARGE((C38,E38,G38),1)</f>
        <v>0</v>
      </c>
      <c r="I38" s="68"/>
    </row>
    <row r="39" spans="1:9" ht="15" customHeight="1">
      <c r="A39" s="75"/>
      <c r="B39" s="87">
        <v>0</v>
      </c>
      <c r="C39" s="88">
        <f t="shared" si="0"/>
        <v>0</v>
      </c>
      <c r="D39" s="87">
        <v>0</v>
      </c>
      <c r="E39" s="88">
        <f t="shared" si="0"/>
        <v>0</v>
      </c>
      <c r="F39" s="87">
        <v>0</v>
      </c>
      <c r="G39" s="88">
        <f t="shared" si="0"/>
        <v>0</v>
      </c>
      <c r="H39" s="71">
        <f>LARGE((C39,E39,G39),1)</f>
        <v>0</v>
      </c>
      <c r="I39" s="68"/>
    </row>
    <row r="40" spans="1:9" ht="15" customHeight="1">
      <c r="A40" s="84"/>
      <c r="B40" s="87">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75"/>
      <c r="B42" s="87">
        <v>0</v>
      </c>
      <c r="C42" s="88">
        <f t="shared" si="0"/>
        <v>0</v>
      </c>
      <c r="D42" s="87">
        <v>0</v>
      </c>
      <c r="E42" s="88">
        <f t="shared" si="0"/>
        <v>0</v>
      </c>
      <c r="F42" s="87">
        <v>0</v>
      </c>
      <c r="G42" s="88">
        <f t="shared" si="0"/>
        <v>0</v>
      </c>
      <c r="H42" s="71">
        <f>LARGE((C42,E42,G42),1)</f>
        <v>0</v>
      </c>
      <c r="I42" s="68"/>
    </row>
    <row r="43" spans="1:9" ht="15" customHeight="1">
      <c r="A43" s="76"/>
      <c r="B43" s="87">
        <v>0</v>
      </c>
      <c r="C43" s="88">
        <f t="shared" si="0"/>
        <v>0</v>
      </c>
      <c r="D43" s="87">
        <v>0</v>
      </c>
      <c r="E43" s="88">
        <f t="shared" si="0"/>
        <v>0</v>
      </c>
      <c r="F43" s="87">
        <v>0</v>
      </c>
      <c r="G43" s="88">
        <f t="shared" si="0"/>
        <v>0</v>
      </c>
      <c r="H43" s="71">
        <f>LARGE((C43,E43,G43),1)</f>
        <v>0</v>
      </c>
      <c r="I43" s="68"/>
    </row>
    <row r="44" spans="1:9" ht="15" customHeight="1">
      <c r="A44" s="76"/>
      <c r="B44" s="87">
        <v>0</v>
      </c>
      <c r="C44" s="88">
        <f t="shared" si="0"/>
        <v>0</v>
      </c>
      <c r="D44" s="87">
        <v>0</v>
      </c>
      <c r="E44" s="88">
        <f t="shared" si="0"/>
        <v>0</v>
      </c>
      <c r="F44" s="87">
        <v>0</v>
      </c>
      <c r="G44" s="88">
        <f t="shared" si="0"/>
        <v>0</v>
      </c>
      <c r="H44" s="71">
        <f>LARGE((C44,E44,G44),1)</f>
        <v>0</v>
      </c>
      <c r="I44" s="68"/>
    </row>
    <row r="45" spans="1:9" ht="15" customHeight="1">
      <c r="A45" s="75"/>
      <c r="B45" s="87">
        <v>0</v>
      </c>
      <c r="C45" s="88">
        <f t="shared" si="0"/>
        <v>0</v>
      </c>
      <c r="D45" s="87">
        <v>0</v>
      </c>
      <c r="E45" s="88">
        <f t="shared" si="0"/>
        <v>0</v>
      </c>
      <c r="F45" s="87">
        <v>0</v>
      </c>
      <c r="G45" s="88">
        <f t="shared" si="0"/>
        <v>0</v>
      </c>
      <c r="H45" s="71">
        <f>LARGE((C45,E45,G45),1)</f>
        <v>0</v>
      </c>
      <c r="I45" s="68"/>
    </row>
    <row r="46" spans="1:9" ht="15" customHeight="1">
      <c r="A46" s="75"/>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6"/>
      <c r="B48" s="87">
        <v>0</v>
      </c>
      <c r="C48" s="88">
        <f t="shared" si="0"/>
        <v>0</v>
      </c>
      <c r="D48" s="87">
        <v>0</v>
      </c>
      <c r="E48" s="88">
        <f t="shared" si="0"/>
        <v>0</v>
      </c>
      <c r="F48" s="87">
        <v>0</v>
      </c>
      <c r="G48" s="88">
        <f t="shared" si="0"/>
        <v>0</v>
      </c>
      <c r="H48" s="71">
        <f>LARGE((C48,E48,G48),1)</f>
        <v>0</v>
      </c>
      <c r="I48" s="68"/>
    </row>
    <row r="49" spans="1:9" ht="15" customHeight="1">
      <c r="A49" s="70"/>
      <c r="B49" s="87">
        <v>0</v>
      </c>
      <c r="C49" s="88">
        <f t="shared" si="0"/>
        <v>0</v>
      </c>
      <c r="D49" s="87">
        <v>0</v>
      </c>
      <c r="E49" s="88">
        <f t="shared" si="0"/>
        <v>0</v>
      </c>
      <c r="F49" s="87">
        <v>0</v>
      </c>
      <c r="G49" s="88">
        <f t="shared" si="0"/>
        <v>0</v>
      </c>
      <c r="H49" s="71">
        <f>LARGE((C49,E49,G49),1)</f>
        <v>0</v>
      </c>
      <c r="I49" s="68"/>
    </row>
    <row r="50" spans="1:9" ht="15" customHeight="1">
      <c r="A50" s="82"/>
      <c r="B50" s="87">
        <v>0</v>
      </c>
      <c r="C50" s="88">
        <f t="shared" si="0"/>
        <v>0</v>
      </c>
      <c r="D50" s="87">
        <v>0</v>
      </c>
      <c r="E50" s="88">
        <f t="shared" si="0"/>
        <v>0</v>
      </c>
      <c r="F50" s="87">
        <v>0</v>
      </c>
      <c r="G50" s="88">
        <f t="shared" si="0"/>
        <v>0</v>
      </c>
      <c r="H50" s="71">
        <f>LARGE((C50,E50,G50),1)</f>
        <v>0</v>
      </c>
      <c r="I50" s="68"/>
    </row>
    <row r="51" spans="1:9" ht="15" customHeight="1">
      <c r="A51" s="78"/>
      <c r="B51" s="87">
        <v>0</v>
      </c>
      <c r="C51" s="88">
        <f t="shared" si="0"/>
        <v>0</v>
      </c>
      <c r="D51" s="87">
        <v>0</v>
      </c>
      <c r="E51" s="88">
        <f t="shared" si="0"/>
        <v>0</v>
      </c>
      <c r="F51" s="87">
        <v>0</v>
      </c>
      <c r="G51" s="88">
        <f t="shared" si="0"/>
        <v>0</v>
      </c>
      <c r="H51" s="71">
        <f>LARGE((C51,E51,G51),1)</f>
        <v>0</v>
      </c>
      <c r="I51" s="68"/>
    </row>
    <row r="52" spans="1:9" ht="15" customHeight="1">
      <c r="A52" s="75"/>
      <c r="B52" s="87">
        <v>0</v>
      </c>
      <c r="C52" s="88">
        <f t="shared" si="0"/>
        <v>0</v>
      </c>
      <c r="D52" s="87">
        <v>0</v>
      </c>
      <c r="E52" s="88">
        <f t="shared" si="0"/>
        <v>0</v>
      </c>
      <c r="F52" s="87">
        <v>0</v>
      </c>
      <c r="G52" s="88">
        <f t="shared" si="0"/>
        <v>0</v>
      </c>
      <c r="H52" s="71">
        <f>LARGE((C52,E52,G52),1)</f>
        <v>0</v>
      </c>
      <c r="I52" s="68"/>
    </row>
    <row r="53" spans="1:9" ht="15" customHeight="1">
      <c r="A53" s="76"/>
      <c r="B53" s="87">
        <v>0</v>
      </c>
      <c r="C53" s="88">
        <f t="shared" si="0"/>
        <v>0</v>
      </c>
      <c r="D53" s="87">
        <v>0</v>
      </c>
      <c r="E53" s="88">
        <f t="shared" si="0"/>
        <v>0</v>
      </c>
      <c r="F53" s="87">
        <v>0</v>
      </c>
      <c r="G53" s="88">
        <f t="shared" si="0"/>
        <v>0</v>
      </c>
      <c r="H53" s="71">
        <f>LARGE((C53,E53,G53),1)</f>
        <v>0</v>
      </c>
      <c r="I53" s="68"/>
    </row>
    <row r="54" spans="1:9" ht="15" customHeight="1">
      <c r="A54" s="76"/>
      <c r="B54" s="87">
        <v>0</v>
      </c>
      <c r="C54" s="88">
        <f t="shared" si="0"/>
        <v>0</v>
      </c>
      <c r="D54" s="87">
        <v>0</v>
      </c>
      <c r="E54" s="88">
        <f t="shared" si="0"/>
        <v>0</v>
      </c>
      <c r="F54" s="87">
        <v>0</v>
      </c>
      <c r="G54" s="88">
        <f t="shared" si="0"/>
        <v>0</v>
      </c>
      <c r="H54" s="71">
        <f>LARGE((C54,E54,G54),1)</f>
        <v>0</v>
      </c>
      <c r="I54" s="68"/>
    </row>
    <row r="55" spans="1:9" ht="15" customHeight="1">
      <c r="A55" s="79"/>
      <c r="B55" s="87">
        <v>0</v>
      </c>
      <c r="C55" s="88">
        <f t="shared" si="0"/>
        <v>0</v>
      </c>
      <c r="D55" s="87">
        <v>0</v>
      </c>
      <c r="E55" s="88">
        <f t="shared" si="0"/>
        <v>0</v>
      </c>
      <c r="F55" s="87">
        <v>0</v>
      </c>
      <c r="G55" s="88">
        <f t="shared" si="0"/>
        <v>0</v>
      </c>
      <c r="H55" s="71">
        <f>LARGE((C55,E55,G55),1)</f>
        <v>0</v>
      </c>
      <c r="I55" s="68"/>
    </row>
    <row r="56" spans="1:9" ht="15" customHeight="1">
      <c r="A56" s="76"/>
      <c r="B56" s="87">
        <v>0</v>
      </c>
      <c r="C56" s="88">
        <f>B56/B$15*1000*B$14</f>
        <v>0</v>
      </c>
      <c r="D56" s="87">
        <v>0</v>
      </c>
      <c r="E56" s="88">
        <f>D56/D$15*1000*D$14</f>
        <v>0</v>
      </c>
      <c r="F56" s="87">
        <v>0</v>
      </c>
      <c r="G56" s="88">
        <f>F56/F$15*1000*F$14</f>
        <v>0</v>
      </c>
      <c r="H56" s="71">
        <f>LARGE((C56,E56,G56),1)</f>
        <v>0</v>
      </c>
      <c r="I56" s="68"/>
    </row>
    <row r="57" spans="1:9">
      <c r="C57"/>
    </row>
    <row r="58" spans="1:9">
      <c r="C5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sheetData>
  <mergeCells count="5">
    <mergeCell ref="B10:C10"/>
    <mergeCell ref="A1:A7"/>
    <mergeCell ref="B6:C6"/>
    <mergeCell ref="B2:F2"/>
    <mergeCell ref="B4:F4"/>
  </mergeCells>
  <phoneticPr fontId="1" type="noConversion"/>
  <conditionalFormatting sqref="A50">
    <cfRule type="duplicateValues" dxfId="393" priority="1"/>
  </conditionalFormatting>
  <conditionalFormatting sqref="A32:A39 A51 A28:A30 A41:A47">
    <cfRule type="duplicateValues" dxfId="392" priority="15"/>
  </conditionalFormatting>
  <conditionalFormatting sqref="A32:A39">
    <cfRule type="duplicateValues" dxfId="391" priority="16"/>
  </conditionalFormatting>
  <conditionalFormatting sqref="A55">
    <cfRule type="duplicateValues" dxfId="390" priority="13"/>
  </conditionalFormatting>
  <conditionalFormatting sqref="A55">
    <cfRule type="duplicateValues" dxfId="389" priority="14"/>
  </conditionalFormatting>
  <conditionalFormatting sqref="A31">
    <cfRule type="duplicateValues" dxfId="388" priority="11"/>
  </conditionalFormatting>
  <conditionalFormatting sqref="A31">
    <cfRule type="duplicateValues" dxfId="387" priority="12"/>
  </conditionalFormatting>
  <conditionalFormatting sqref="A48">
    <cfRule type="duplicateValues" dxfId="386" priority="7"/>
  </conditionalFormatting>
  <conditionalFormatting sqref="A48">
    <cfRule type="duplicateValues" dxfId="385" priority="8"/>
  </conditionalFormatting>
  <conditionalFormatting sqref="A49">
    <cfRule type="duplicateValues" dxfId="384" priority="5"/>
  </conditionalFormatting>
  <conditionalFormatting sqref="A49">
    <cfRule type="duplicateValues" dxfId="383" priority="6"/>
  </conditionalFormatting>
  <conditionalFormatting sqref="A27">
    <cfRule type="duplicateValues" dxfId="382" priority="3"/>
  </conditionalFormatting>
  <conditionalFormatting sqref="A40">
    <cfRule type="duplicateValues" dxfId="381" priority="2"/>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opLeftCell="A4" workbookViewId="0">
      <selection activeCell="F28" sqref="F28"/>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0"/>
      <c r="C1" s="90"/>
      <c r="D1" s="90"/>
      <c r="E1" s="90"/>
      <c r="F1" s="90"/>
      <c r="G1" s="90"/>
      <c r="H1" s="90"/>
      <c r="I1" s="46"/>
    </row>
    <row r="2" spans="1:9" ht="15" customHeight="1">
      <c r="A2" s="156"/>
      <c r="B2" s="158" t="s">
        <v>43</v>
      </c>
      <c r="C2" s="158"/>
      <c r="D2" s="158"/>
      <c r="E2" s="158"/>
      <c r="F2" s="158"/>
      <c r="G2" s="90"/>
      <c r="H2" s="90"/>
      <c r="I2" s="46"/>
    </row>
    <row r="3" spans="1:9" ht="15" customHeight="1">
      <c r="A3" s="156"/>
      <c r="B3" s="90"/>
      <c r="C3" s="90"/>
      <c r="D3" s="90"/>
      <c r="E3" s="90"/>
      <c r="F3" s="90"/>
      <c r="G3" s="90"/>
      <c r="H3" s="90"/>
      <c r="I3" s="46"/>
    </row>
    <row r="4" spans="1:9" ht="15" customHeight="1">
      <c r="A4" s="156"/>
      <c r="B4" s="158" t="s">
        <v>34</v>
      </c>
      <c r="C4" s="158"/>
      <c r="D4" s="158"/>
      <c r="E4" s="158"/>
      <c r="F4" s="158"/>
      <c r="G4" s="90"/>
      <c r="H4" s="90"/>
      <c r="I4" s="46"/>
    </row>
    <row r="5" spans="1:9" ht="15" customHeight="1">
      <c r="A5" s="156"/>
      <c r="B5" s="90"/>
      <c r="C5" s="90"/>
      <c r="D5" s="90"/>
      <c r="E5" s="90"/>
      <c r="F5" s="90"/>
      <c r="G5" s="90"/>
      <c r="H5" s="90"/>
      <c r="I5" s="46"/>
    </row>
    <row r="6" spans="1:9" ht="15" customHeight="1">
      <c r="A6" s="156"/>
      <c r="B6" s="157"/>
      <c r="C6" s="157"/>
      <c r="D6" s="90"/>
      <c r="E6" s="90"/>
      <c r="F6" s="90"/>
      <c r="G6" s="90"/>
      <c r="H6" s="90"/>
      <c r="I6" s="46"/>
    </row>
    <row r="7" spans="1:9" ht="15" customHeight="1">
      <c r="A7" s="156"/>
      <c r="B7" s="90"/>
      <c r="C7" s="90"/>
      <c r="D7" s="90"/>
      <c r="E7" s="90"/>
      <c r="F7" s="90"/>
      <c r="G7" s="90"/>
      <c r="H7" s="90"/>
      <c r="I7" s="46"/>
    </row>
    <row r="8" spans="1:9" ht="15" customHeight="1">
      <c r="A8" s="47" t="s">
        <v>11</v>
      </c>
      <c r="B8" s="48" t="s">
        <v>73</v>
      </c>
      <c r="C8" s="48"/>
      <c r="D8" s="48"/>
      <c r="E8" s="48"/>
      <c r="F8" s="89"/>
      <c r="G8" s="89"/>
      <c r="H8" s="89"/>
      <c r="I8" s="46"/>
    </row>
    <row r="9" spans="1:9" ht="15" customHeight="1">
      <c r="A9" s="47" t="s">
        <v>0</v>
      </c>
      <c r="B9" s="48" t="s">
        <v>74</v>
      </c>
      <c r="C9" s="48"/>
      <c r="D9" s="48"/>
      <c r="E9" s="48"/>
      <c r="F9" s="89"/>
      <c r="G9" s="89"/>
      <c r="H9" s="89"/>
      <c r="I9" s="46"/>
    </row>
    <row r="10" spans="1:9" ht="15" customHeight="1">
      <c r="A10" s="47" t="s">
        <v>13</v>
      </c>
      <c r="B10" s="159">
        <v>41658</v>
      </c>
      <c r="C10" s="159"/>
      <c r="D10" s="49"/>
      <c r="E10" s="49"/>
      <c r="F10" s="50"/>
      <c r="G10" s="50"/>
      <c r="H10" s="50"/>
      <c r="I10" s="46"/>
    </row>
    <row r="11" spans="1:9" ht="15" customHeight="1">
      <c r="A11" s="47" t="s">
        <v>33</v>
      </c>
      <c r="B11" s="48" t="s">
        <v>75</v>
      </c>
      <c r="C11" s="49"/>
      <c r="D11" s="90"/>
      <c r="E11" s="90"/>
      <c r="F11" s="90"/>
      <c r="G11" s="90"/>
      <c r="H11" s="90"/>
      <c r="I11" s="46"/>
    </row>
    <row r="12" spans="1:9" ht="15" customHeight="1">
      <c r="A12" s="47" t="s">
        <v>16</v>
      </c>
      <c r="B12" s="89" t="s">
        <v>76</v>
      </c>
      <c r="C12" s="90"/>
      <c r="D12" s="90"/>
      <c r="E12" s="90"/>
      <c r="F12" s="90"/>
      <c r="G12" s="90"/>
      <c r="H12" s="90"/>
      <c r="I12" s="46"/>
    </row>
    <row r="13" spans="1:9" ht="15" customHeight="1">
      <c r="A13" s="89" t="s">
        <v>12</v>
      </c>
      <c r="B13" s="51" t="s">
        <v>2</v>
      </c>
      <c r="C13" s="52"/>
      <c r="D13" s="53" t="s">
        <v>17</v>
      </c>
      <c r="E13" s="52"/>
      <c r="F13" s="53" t="s">
        <v>1</v>
      </c>
      <c r="G13" s="52"/>
      <c r="H13" s="54"/>
      <c r="I13" s="55" t="s">
        <v>24</v>
      </c>
    </row>
    <row r="14" spans="1:9" ht="15" customHeight="1">
      <c r="A14" s="89" t="s">
        <v>15</v>
      </c>
      <c r="B14" s="56">
        <v>0</v>
      </c>
      <c r="C14" s="57"/>
      <c r="D14" s="58">
        <v>0</v>
      </c>
      <c r="E14" s="57"/>
      <c r="F14" s="58">
        <v>0.5</v>
      </c>
      <c r="G14" s="57"/>
      <c r="H14" s="59" t="s">
        <v>18</v>
      </c>
      <c r="I14" s="60" t="s">
        <v>25</v>
      </c>
    </row>
    <row r="15" spans="1:9" ht="15" customHeight="1">
      <c r="A15" s="89" t="s">
        <v>14</v>
      </c>
      <c r="B15" s="61">
        <v>1</v>
      </c>
      <c r="C15" s="62"/>
      <c r="D15" s="63">
        <v>1</v>
      </c>
      <c r="E15" s="62"/>
      <c r="F15" s="63">
        <v>91.8</v>
      </c>
      <c r="G15" s="62"/>
      <c r="H15" s="59" t="s">
        <v>19</v>
      </c>
      <c r="I15" s="60" t="s">
        <v>26</v>
      </c>
    </row>
    <row r="16" spans="1:9" ht="15" customHeight="1">
      <c r="A16" s="89"/>
      <c r="B16" s="64" t="s">
        <v>5</v>
      </c>
      <c r="C16" s="65" t="s">
        <v>4</v>
      </c>
      <c r="D16" s="65" t="s">
        <v>5</v>
      </c>
      <c r="E16" s="65" t="s">
        <v>4</v>
      </c>
      <c r="F16" s="65" t="s">
        <v>5</v>
      </c>
      <c r="G16" s="65" t="s">
        <v>4</v>
      </c>
      <c r="H16" s="66" t="s">
        <v>4</v>
      </c>
      <c r="I16" s="67">
        <v>46</v>
      </c>
    </row>
    <row r="17" spans="1:9" ht="15" customHeight="1">
      <c r="A17" s="96" t="s">
        <v>80</v>
      </c>
      <c r="B17" s="86">
        <v>0</v>
      </c>
      <c r="C17" s="88">
        <f t="shared" ref="C17:C58" si="0">B17/B$15*1000*B$14</f>
        <v>0</v>
      </c>
      <c r="D17" s="87">
        <v>0</v>
      </c>
      <c r="E17" s="88">
        <f t="shared" ref="E17:E58" si="1">D17/D$15*1000*D$14</f>
        <v>0</v>
      </c>
      <c r="F17" s="87">
        <v>91.8</v>
      </c>
      <c r="G17" s="88">
        <f t="shared" ref="G17:G58" si="2">F17/F$15*1000*F$14</f>
        <v>500</v>
      </c>
      <c r="H17" s="71">
        <f>LARGE((C17,E17,G17),1)</f>
        <v>500</v>
      </c>
      <c r="I17" s="68">
        <v>1</v>
      </c>
    </row>
    <row r="18" spans="1:9" ht="15" customHeight="1">
      <c r="A18" s="96" t="s">
        <v>82</v>
      </c>
      <c r="B18" s="86">
        <v>0</v>
      </c>
      <c r="C18" s="88">
        <f t="shared" si="0"/>
        <v>0</v>
      </c>
      <c r="D18" s="87">
        <v>0</v>
      </c>
      <c r="E18" s="88">
        <f t="shared" si="1"/>
        <v>0</v>
      </c>
      <c r="F18" s="87">
        <v>86.2</v>
      </c>
      <c r="G18" s="88">
        <f t="shared" si="2"/>
        <v>469.4989106753813</v>
      </c>
      <c r="H18" s="71">
        <f>LARGE((C18,E18,G18),1)</f>
        <v>469.4989106753813</v>
      </c>
      <c r="I18" s="68">
        <v>2</v>
      </c>
    </row>
    <row r="19" spans="1:9" ht="15" customHeight="1">
      <c r="A19" s="96" t="s">
        <v>83</v>
      </c>
      <c r="B19" s="86">
        <v>0</v>
      </c>
      <c r="C19" s="88">
        <f t="shared" si="0"/>
        <v>0</v>
      </c>
      <c r="D19" s="87">
        <v>0</v>
      </c>
      <c r="E19" s="88">
        <f t="shared" si="1"/>
        <v>0</v>
      </c>
      <c r="F19" s="87">
        <v>86</v>
      </c>
      <c r="G19" s="88">
        <f t="shared" si="2"/>
        <v>468.40958605664491</v>
      </c>
      <c r="H19" s="71">
        <f>LARGE((C19,E19,G19),1)</f>
        <v>468.40958605664491</v>
      </c>
      <c r="I19" s="68">
        <v>3</v>
      </c>
    </row>
    <row r="20" spans="1:9" ht="15" customHeight="1">
      <c r="A20" s="96" t="s">
        <v>84</v>
      </c>
      <c r="B20" s="86">
        <v>0</v>
      </c>
      <c r="C20" s="88">
        <f t="shared" si="0"/>
        <v>0</v>
      </c>
      <c r="D20" s="87">
        <v>0</v>
      </c>
      <c r="E20" s="88">
        <f t="shared" si="1"/>
        <v>0</v>
      </c>
      <c r="F20" s="87">
        <v>85</v>
      </c>
      <c r="G20" s="88">
        <f t="shared" si="2"/>
        <v>462.96296296296299</v>
      </c>
      <c r="H20" s="71">
        <f>LARGE((C20,E20,G20),1)</f>
        <v>462.96296296296299</v>
      </c>
      <c r="I20" s="68">
        <v>4</v>
      </c>
    </row>
    <row r="21" spans="1:9" ht="15" customHeight="1">
      <c r="A21" s="96" t="s">
        <v>60</v>
      </c>
      <c r="B21" s="86">
        <v>0</v>
      </c>
      <c r="C21" s="88">
        <f t="shared" si="0"/>
        <v>0</v>
      </c>
      <c r="D21" s="87">
        <v>0</v>
      </c>
      <c r="E21" s="88">
        <f t="shared" si="1"/>
        <v>0</v>
      </c>
      <c r="F21" s="87">
        <v>84.8</v>
      </c>
      <c r="G21" s="88">
        <f t="shared" si="2"/>
        <v>461.87363834422655</v>
      </c>
      <c r="H21" s="71">
        <f>LARGE((C21,E21,G21),1)</f>
        <v>461.87363834422655</v>
      </c>
      <c r="I21" s="68">
        <v>5</v>
      </c>
    </row>
    <row r="22" spans="1:9" ht="15" customHeight="1">
      <c r="A22" s="96" t="s">
        <v>85</v>
      </c>
      <c r="B22" s="86">
        <v>0</v>
      </c>
      <c r="C22" s="88">
        <f t="shared" si="0"/>
        <v>0</v>
      </c>
      <c r="D22" s="87">
        <v>0</v>
      </c>
      <c r="E22" s="88">
        <f t="shared" si="1"/>
        <v>0</v>
      </c>
      <c r="F22" s="87">
        <v>79.599999999999994</v>
      </c>
      <c r="G22" s="88">
        <f t="shared" si="2"/>
        <v>433.55119825708061</v>
      </c>
      <c r="H22" s="71">
        <f>LARGE((C22,E22,G22),1)</f>
        <v>433.55119825708061</v>
      </c>
      <c r="I22" s="68">
        <v>6</v>
      </c>
    </row>
    <row r="23" spans="1:9" ht="15" customHeight="1">
      <c r="A23" s="96" t="s">
        <v>86</v>
      </c>
      <c r="B23" s="86">
        <v>0</v>
      </c>
      <c r="C23" s="88">
        <f t="shared" si="0"/>
        <v>0</v>
      </c>
      <c r="D23" s="87">
        <v>0</v>
      </c>
      <c r="E23" s="88">
        <f t="shared" si="1"/>
        <v>0</v>
      </c>
      <c r="F23" s="87">
        <v>76.8</v>
      </c>
      <c r="G23" s="88">
        <f t="shared" si="2"/>
        <v>418.30065359477123</v>
      </c>
      <c r="H23" s="71">
        <f>LARGE((C23,E23,G23),1)</f>
        <v>418.30065359477123</v>
      </c>
      <c r="I23" s="68">
        <v>7</v>
      </c>
    </row>
    <row r="24" spans="1:9" ht="15" customHeight="1">
      <c r="A24" s="109" t="s">
        <v>87</v>
      </c>
      <c r="B24" s="86">
        <v>0</v>
      </c>
      <c r="C24" s="88">
        <f t="shared" si="0"/>
        <v>0</v>
      </c>
      <c r="D24" s="87">
        <v>0</v>
      </c>
      <c r="E24" s="88">
        <f t="shared" si="1"/>
        <v>0</v>
      </c>
      <c r="F24" s="87">
        <v>75.8</v>
      </c>
      <c r="G24" s="88">
        <f t="shared" si="2"/>
        <v>412.85403050108931</v>
      </c>
      <c r="H24" s="71">
        <f>LARGE((C24,E24,G24),1)</f>
        <v>412.85403050108931</v>
      </c>
      <c r="I24" s="68">
        <v>8</v>
      </c>
    </row>
    <row r="25" spans="1:9" ht="15" customHeight="1">
      <c r="A25" s="96" t="s">
        <v>89</v>
      </c>
      <c r="B25" s="86">
        <v>0</v>
      </c>
      <c r="C25" s="88">
        <f t="shared" si="0"/>
        <v>0</v>
      </c>
      <c r="D25" s="87">
        <v>0</v>
      </c>
      <c r="E25" s="88">
        <f t="shared" si="1"/>
        <v>0</v>
      </c>
      <c r="F25" s="87">
        <v>73.2</v>
      </c>
      <c r="G25" s="88">
        <f t="shared" si="2"/>
        <v>398.69281045751637</v>
      </c>
      <c r="H25" s="71">
        <f>LARGE((C25,E25,G25),1)</f>
        <v>398.69281045751637</v>
      </c>
      <c r="I25" s="68">
        <v>9</v>
      </c>
    </row>
    <row r="26" spans="1:9" ht="15" customHeight="1">
      <c r="A26" s="96" t="s">
        <v>90</v>
      </c>
      <c r="B26" s="86">
        <v>0</v>
      </c>
      <c r="C26" s="88">
        <f t="shared" si="0"/>
        <v>0</v>
      </c>
      <c r="D26" s="87">
        <v>0</v>
      </c>
      <c r="E26" s="88">
        <f t="shared" si="1"/>
        <v>0</v>
      </c>
      <c r="F26" s="87">
        <v>71.2</v>
      </c>
      <c r="G26" s="88">
        <f t="shared" si="2"/>
        <v>387.79956427015253</v>
      </c>
      <c r="H26" s="71">
        <f>LARGE((C26,E26,G26),1)</f>
        <v>387.79956427015253</v>
      </c>
      <c r="I26" s="68">
        <v>10</v>
      </c>
    </row>
    <row r="27" spans="1:9" ht="15" customHeight="1">
      <c r="A27" s="96" t="s">
        <v>91</v>
      </c>
      <c r="B27" s="86">
        <v>0</v>
      </c>
      <c r="C27" s="88">
        <f t="shared" si="0"/>
        <v>0</v>
      </c>
      <c r="D27" s="87">
        <v>0</v>
      </c>
      <c r="E27" s="88">
        <f t="shared" si="1"/>
        <v>0</v>
      </c>
      <c r="F27" s="87">
        <v>68.8</v>
      </c>
      <c r="G27" s="88">
        <f t="shared" si="2"/>
        <v>374.72766884531586</v>
      </c>
      <c r="H27" s="71">
        <f>LARGE((C27,E27,G27),1)</f>
        <v>374.72766884531586</v>
      </c>
      <c r="I27" s="68">
        <v>11</v>
      </c>
    </row>
    <row r="28" spans="1:9" ht="15" customHeight="1">
      <c r="A28" s="96" t="s">
        <v>134</v>
      </c>
      <c r="B28" s="86">
        <v>0</v>
      </c>
      <c r="C28" s="88">
        <f t="shared" si="0"/>
        <v>0</v>
      </c>
      <c r="D28" s="87">
        <v>0</v>
      </c>
      <c r="E28" s="88">
        <f t="shared" si="1"/>
        <v>0</v>
      </c>
      <c r="F28" s="87">
        <v>68.599999999999994</v>
      </c>
      <c r="G28" s="88">
        <f t="shared" si="2"/>
        <v>373.63834422657948</v>
      </c>
      <c r="H28" s="71">
        <f>LARGE((C28,E28,G28),1)</f>
        <v>373.63834422657948</v>
      </c>
      <c r="I28" s="68">
        <v>12</v>
      </c>
    </row>
    <row r="29" spans="1:9" ht="15" customHeight="1">
      <c r="A29" s="96" t="s">
        <v>93</v>
      </c>
      <c r="B29" s="86">
        <v>0</v>
      </c>
      <c r="C29" s="88">
        <f t="shared" si="0"/>
        <v>0</v>
      </c>
      <c r="D29" s="87">
        <v>0</v>
      </c>
      <c r="E29" s="88">
        <f t="shared" si="1"/>
        <v>0</v>
      </c>
      <c r="F29" s="87">
        <v>63.8</v>
      </c>
      <c r="G29" s="88">
        <f t="shared" si="2"/>
        <v>347.49455337690631</v>
      </c>
      <c r="H29" s="71">
        <f>LARGE((C29,E29,G29),1)</f>
        <v>347.49455337690631</v>
      </c>
      <c r="I29" s="68">
        <v>13</v>
      </c>
    </row>
    <row r="30" spans="1:9" ht="15" customHeight="1">
      <c r="A30" s="96" t="s">
        <v>94</v>
      </c>
      <c r="B30" s="86">
        <v>0</v>
      </c>
      <c r="C30" s="88">
        <f t="shared" si="0"/>
        <v>0</v>
      </c>
      <c r="D30" s="87">
        <v>0</v>
      </c>
      <c r="E30" s="88">
        <f t="shared" si="1"/>
        <v>0</v>
      </c>
      <c r="F30" s="87">
        <v>62.6</v>
      </c>
      <c r="G30" s="88">
        <f t="shared" si="2"/>
        <v>340.95860566448806</v>
      </c>
      <c r="H30" s="71">
        <f>LARGE((C30,E30,G30),1)</f>
        <v>340.95860566448806</v>
      </c>
      <c r="I30" s="68">
        <v>14</v>
      </c>
    </row>
    <row r="31" spans="1:9" ht="15" customHeight="1">
      <c r="A31" s="96" t="s">
        <v>95</v>
      </c>
      <c r="B31" s="86">
        <v>0</v>
      </c>
      <c r="C31" s="88">
        <f t="shared" si="0"/>
        <v>0</v>
      </c>
      <c r="D31" s="87">
        <v>0</v>
      </c>
      <c r="E31" s="88">
        <f t="shared" si="1"/>
        <v>0</v>
      </c>
      <c r="F31" s="87">
        <v>59.8</v>
      </c>
      <c r="G31" s="88">
        <f t="shared" si="2"/>
        <v>325.70806100217862</v>
      </c>
      <c r="H31" s="71">
        <f>LARGE((C31,E31,G31),1)</f>
        <v>325.70806100217862</v>
      </c>
      <c r="I31" s="68">
        <v>15</v>
      </c>
    </row>
    <row r="32" spans="1:9" ht="15" customHeight="1">
      <c r="A32" s="96" t="s">
        <v>97</v>
      </c>
      <c r="B32" s="86">
        <v>0</v>
      </c>
      <c r="C32" s="88">
        <f t="shared" si="0"/>
        <v>0</v>
      </c>
      <c r="D32" s="87">
        <v>0</v>
      </c>
      <c r="E32" s="88">
        <f t="shared" si="1"/>
        <v>0</v>
      </c>
      <c r="F32" s="87">
        <v>59.2</v>
      </c>
      <c r="G32" s="88">
        <f t="shared" si="2"/>
        <v>322.44008714596953</v>
      </c>
      <c r="H32" s="71">
        <f>LARGE((C32,E32,G32),1)</f>
        <v>322.44008714596953</v>
      </c>
      <c r="I32" s="68">
        <v>16</v>
      </c>
    </row>
    <row r="33" spans="1:9" ht="15" customHeight="1">
      <c r="A33" s="96" t="s">
        <v>98</v>
      </c>
      <c r="B33" s="86">
        <v>0</v>
      </c>
      <c r="C33" s="88">
        <f t="shared" si="0"/>
        <v>0</v>
      </c>
      <c r="D33" s="87">
        <v>0</v>
      </c>
      <c r="E33" s="88">
        <f t="shared" si="1"/>
        <v>0</v>
      </c>
      <c r="F33" s="87">
        <v>58.8</v>
      </c>
      <c r="G33" s="88">
        <f t="shared" si="2"/>
        <v>320.2614379084967</v>
      </c>
      <c r="H33" s="71">
        <f>LARGE((C33,E33,G33),1)</f>
        <v>320.2614379084967</v>
      </c>
      <c r="I33" s="68">
        <v>17</v>
      </c>
    </row>
    <row r="34" spans="1:9" ht="15" customHeight="1">
      <c r="A34" s="96" t="s">
        <v>99</v>
      </c>
      <c r="B34" s="86">
        <v>0</v>
      </c>
      <c r="C34" s="88">
        <f t="shared" si="0"/>
        <v>0</v>
      </c>
      <c r="D34" s="87">
        <v>0</v>
      </c>
      <c r="E34" s="88">
        <f t="shared" si="1"/>
        <v>0</v>
      </c>
      <c r="F34" s="87">
        <v>57.8</v>
      </c>
      <c r="G34" s="88">
        <f t="shared" si="2"/>
        <v>314.81481481481484</v>
      </c>
      <c r="H34" s="71">
        <f>LARGE((C34,E34,G34),1)</f>
        <v>314.81481481481484</v>
      </c>
      <c r="I34" s="68">
        <v>18</v>
      </c>
    </row>
    <row r="35" spans="1:9" ht="15" customHeight="1">
      <c r="A35" s="96" t="s">
        <v>100</v>
      </c>
      <c r="B35" s="86">
        <v>0</v>
      </c>
      <c r="C35" s="88">
        <f t="shared" si="0"/>
        <v>0</v>
      </c>
      <c r="D35" s="87">
        <v>0</v>
      </c>
      <c r="E35" s="88">
        <f t="shared" si="1"/>
        <v>0</v>
      </c>
      <c r="F35" s="87">
        <v>57.6</v>
      </c>
      <c r="G35" s="88">
        <f t="shared" si="2"/>
        <v>313.72549019607845</v>
      </c>
      <c r="H35" s="71">
        <f>LARGE((C35,E35,G35),1)</f>
        <v>313.72549019607845</v>
      </c>
      <c r="I35" s="68">
        <v>19</v>
      </c>
    </row>
    <row r="36" spans="1:9" ht="15" customHeight="1">
      <c r="A36" s="96" t="s">
        <v>102</v>
      </c>
      <c r="B36" s="86">
        <v>0</v>
      </c>
      <c r="C36" s="88">
        <f t="shared" si="0"/>
        <v>0</v>
      </c>
      <c r="D36" s="87">
        <v>0</v>
      </c>
      <c r="E36" s="88">
        <f t="shared" si="1"/>
        <v>0</v>
      </c>
      <c r="F36" s="87">
        <v>55.2</v>
      </c>
      <c r="G36" s="88">
        <f t="shared" si="2"/>
        <v>300.6535947712419</v>
      </c>
      <c r="H36" s="71">
        <f>LARGE((C36,E36,G36),1)</f>
        <v>300.6535947712419</v>
      </c>
      <c r="I36" s="68">
        <v>20</v>
      </c>
    </row>
    <row r="37" spans="1:9" ht="15" customHeight="1">
      <c r="A37" s="96" t="s">
        <v>103</v>
      </c>
      <c r="B37" s="86">
        <v>0</v>
      </c>
      <c r="C37" s="88">
        <f t="shared" si="0"/>
        <v>0</v>
      </c>
      <c r="D37" s="87">
        <v>0</v>
      </c>
      <c r="E37" s="88">
        <f t="shared" si="1"/>
        <v>0</v>
      </c>
      <c r="F37" s="87">
        <v>55</v>
      </c>
      <c r="G37" s="88">
        <f t="shared" si="2"/>
        <v>299.56427015250546</v>
      </c>
      <c r="H37" s="71">
        <f>LARGE((C37,E37,G37),1)</f>
        <v>299.56427015250546</v>
      </c>
      <c r="I37" s="68">
        <v>21</v>
      </c>
    </row>
    <row r="38" spans="1:9" ht="15" customHeight="1">
      <c r="A38" s="96" t="s">
        <v>104</v>
      </c>
      <c r="B38" s="86">
        <v>0</v>
      </c>
      <c r="C38" s="88">
        <f t="shared" si="0"/>
        <v>0</v>
      </c>
      <c r="D38" s="87">
        <v>0</v>
      </c>
      <c r="E38" s="88">
        <f t="shared" si="1"/>
        <v>0</v>
      </c>
      <c r="F38" s="87">
        <v>54</v>
      </c>
      <c r="G38" s="88">
        <f t="shared" si="2"/>
        <v>294.11764705882354</v>
      </c>
      <c r="H38" s="71">
        <f>LARGE((C38,E38,G38),1)</f>
        <v>294.11764705882354</v>
      </c>
      <c r="I38" s="68">
        <v>22</v>
      </c>
    </row>
    <row r="39" spans="1:9" ht="15" customHeight="1">
      <c r="A39" s="96" t="s">
        <v>105</v>
      </c>
      <c r="B39" s="86">
        <v>0</v>
      </c>
      <c r="C39" s="88">
        <f t="shared" si="0"/>
        <v>0</v>
      </c>
      <c r="D39" s="87">
        <v>0</v>
      </c>
      <c r="E39" s="88">
        <f t="shared" si="1"/>
        <v>0</v>
      </c>
      <c r="F39" s="87">
        <v>52.2</v>
      </c>
      <c r="G39" s="88">
        <f t="shared" si="2"/>
        <v>284.31372549019613</v>
      </c>
      <c r="H39" s="71">
        <f>LARGE((C39,E39,G39),1)</f>
        <v>284.31372549019613</v>
      </c>
      <c r="I39" s="68">
        <v>23</v>
      </c>
    </row>
    <row r="40" spans="1:9" ht="15" customHeight="1">
      <c r="A40" s="96" t="s">
        <v>106</v>
      </c>
      <c r="B40" s="86">
        <v>0</v>
      </c>
      <c r="C40" s="88">
        <f t="shared" si="0"/>
        <v>0</v>
      </c>
      <c r="D40" s="87">
        <v>0</v>
      </c>
      <c r="E40" s="88">
        <f t="shared" si="1"/>
        <v>0</v>
      </c>
      <c r="F40" s="87">
        <v>47</v>
      </c>
      <c r="G40" s="88">
        <f t="shared" si="2"/>
        <v>255.99128540305011</v>
      </c>
      <c r="H40" s="71">
        <f>LARGE((C40,E40,G40),1)</f>
        <v>255.99128540305011</v>
      </c>
      <c r="I40" s="68">
        <v>24</v>
      </c>
    </row>
    <row r="41" spans="1:9" ht="15" customHeight="1">
      <c r="A41" s="96" t="s">
        <v>107</v>
      </c>
      <c r="B41" s="87">
        <v>0</v>
      </c>
      <c r="C41" s="88">
        <f t="shared" si="0"/>
        <v>0</v>
      </c>
      <c r="D41" s="87">
        <v>0</v>
      </c>
      <c r="E41" s="88">
        <f t="shared" si="1"/>
        <v>0</v>
      </c>
      <c r="F41" s="87">
        <v>46.6</v>
      </c>
      <c r="G41" s="88">
        <f t="shared" si="2"/>
        <v>253.81263616557737</v>
      </c>
      <c r="H41" s="71">
        <f>LARGE((C41,E41,G41),1)</f>
        <v>253.81263616557737</v>
      </c>
      <c r="I41" s="68">
        <v>25</v>
      </c>
    </row>
    <row r="42" spans="1:9" ht="15" customHeight="1">
      <c r="A42" s="96" t="s">
        <v>108</v>
      </c>
      <c r="B42" s="87">
        <v>0</v>
      </c>
      <c r="C42" s="88">
        <f t="shared" si="0"/>
        <v>0</v>
      </c>
      <c r="D42" s="87">
        <v>0</v>
      </c>
      <c r="E42" s="88">
        <f t="shared" si="1"/>
        <v>0</v>
      </c>
      <c r="F42" s="87">
        <v>45.8</v>
      </c>
      <c r="G42" s="88">
        <f t="shared" si="2"/>
        <v>249.45533769063181</v>
      </c>
      <c r="H42" s="71">
        <f>LARGE((C42,E42,G42),1)</f>
        <v>249.45533769063181</v>
      </c>
      <c r="I42" s="68">
        <v>26</v>
      </c>
    </row>
    <row r="43" spans="1:9" ht="15" customHeight="1">
      <c r="A43" s="96" t="s">
        <v>110</v>
      </c>
      <c r="B43" s="87">
        <v>0</v>
      </c>
      <c r="C43" s="88">
        <f t="shared" si="0"/>
        <v>0</v>
      </c>
      <c r="D43" s="87">
        <v>0</v>
      </c>
      <c r="E43" s="88">
        <f t="shared" si="1"/>
        <v>0</v>
      </c>
      <c r="F43" s="87">
        <v>45.8</v>
      </c>
      <c r="G43" s="88">
        <f t="shared" si="2"/>
        <v>249.45533769063181</v>
      </c>
      <c r="H43" s="71">
        <f>LARGE((C43,E43,G43),1)</f>
        <v>249.45533769063181</v>
      </c>
      <c r="I43" s="68">
        <v>27</v>
      </c>
    </row>
    <row r="44" spans="1:9" ht="15" customHeight="1">
      <c r="A44" s="96" t="s">
        <v>111</v>
      </c>
      <c r="B44" s="87">
        <v>0</v>
      </c>
      <c r="C44" s="88">
        <f t="shared" si="0"/>
        <v>0</v>
      </c>
      <c r="D44" s="87">
        <v>0</v>
      </c>
      <c r="E44" s="88">
        <f t="shared" si="1"/>
        <v>0</v>
      </c>
      <c r="F44" s="87">
        <v>42</v>
      </c>
      <c r="G44" s="88">
        <f t="shared" si="2"/>
        <v>228.75816993464053</v>
      </c>
      <c r="H44" s="71">
        <f>LARGE((C44,E44,G44),1)</f>
        <v>228.75816993464053</v>
      </c>
      <c r="I44" s="68">
        <v>28</v>
      </c>
    </row>
    <row r="45" spans="1:9" ht="15" customHeight="1">
      <c r="A45" s="96" t="s">
        <v>113</v>
      </c>
      <c r="B45" s="87">
        <v>0</v>
      </c>
      <c r="C45" s="88">
        <f t="shared" si="0"/>
        <v>0</v>
      </c>
      <c r="D45" s="87">
        <v>0</v>
      </c>
      <c r="E45" s="88">
        <f t="shared" si="1"/>
        <v>0</v>
      </c>
      <c r="F45" s="87">
        <v>41.8</v>
      </c>
      <c r="G45" s="88">
        <f t="shared" si="2"/>
        <v>227.66884531590415</v>
      </c>
      <c r="H45" s="71">
        <f>LARGE((C45,E45,G45),1)</f>
        <v>227.66884531590415</v>
      </c>
      <c r="I45" s="68">
        <v>29</v>
      </c>
    </row>
    <row r="46" spans="1:9" ht="15" customHeight="1">
      <c r="A46" s="96" t="s">
        <v>114</v>
      </c>
      <c r="B46" s="87">
        <v>0</v>
      </c>
      <c r="C46" s="88">
        <f t="shared" si="0"/>
        <v>0</v>
      </c>
      <c r="D46" s="87">
        <v>0</v>
      </c>
      <c r="E46" s="88">
        <f t="shared" si="1"/>
        <v>0</v>
      </c>
      <c r="F46" s="87">
        <v>38.6</v>
      </c>
      <c r="G46" s="88">
        <f t="shared" si="2"/>
        <v>210.23965141612203</v>
      </c>
      <c r="H46" s="71">
        <f>LARGE((C46,E46,G46),1)</f>
        <v>210.23965141612203</v>
      </c>
      <c r="I46" s="68">
        <v>30</v>
      </c>
    </row>
    <row r="47" spans="1:9" ht="15" customHeight="1">
      <c r="A47" s="96" t="s">
        <v>115</v>
      </c>
      <c r="B47" s="87">
        <v>0</v>
      </c>
      <c r="C47" s="88">
        <f t="shared" si="0"/>
        <v>0</v>
      </c>
      <c r="D47" s="87">
        <v>0</v>
      </c>
      <c r="E47" s="88">
        <f t="shared" si="1"/>
        <v>0</v>
      </c>
      <c r="F47" s="87">
        <v>38</v>
      </c>
      <c r="G47" s="88">
        <f t="shared" si="2"/>
        <v>206.97167755991285</v>
      </c>
      <c r="H47" s="71">
        <f>LARGE((C47,E47,G47),1)</f>
        <v>206.97167755991285</v>
      </c>
      <c r="I47" s="68">
        <v>31</v>
      </c>
    </row>
    <row r="48" spans="1:9" ht="15" customHeight="1">
      <c r="A48" s="96" t="s">
        <v>116</v>
      </c>
      <c r="B48" s="87">
        <v>0</v>
      </c>
      <c r="C48" s="88">
        <f t="shared" si="0"/>
        <v>0</v>
      </c>
      <c r="D48" s="87">
        <v>0</v>
      </c>
      <c r="E48" s="88">
        <f t="shared" si="1"/>
        <v>0</v>
      </c>
      <c r="F48" s="87">
        <v>38</v>
      </c>
      <c r="G48" s="88">
        <f t="shared" si="2"/>
        <v>206.97167755991285</v>
      </c>
      <c r="H48" s="71">
        <f>LARGE((C48,E48,G48),1)</f>
        <v>206.97167755991285</v>
      </c>
      <c r="I48" s="68">
        <v>32</v>
      </c>
    </row>
    <row r="49" spans="1:9" ht="15" customHeight="1">
      <c r="A49" s="96" t="s">
        <v>117</v>
      </c>
      <c r="B49" s="87">
        <v>0</v>
      </c>
      <c r="C49" s="88">
        <f t="shared" si="0"/>
        <v>0</v>
      </c>
      <c r="D49" s="87">
        <v>0</v>
      </c>
      <c r="E49" s="88">
        <f t="shared" si="1"/>
        <v>0</v>
      </c>
      <c r="F49" s="87">
        <v>35</v>
      </c>
      <c r="G49" s="88">
        <f t="shared" si="2"/>
        <v>190.63180827886711</v>
      </c>
      <c r="H49" s="71">
        <f>LARGE((C49,E49,G49),1)</f>
        <v>190.63180827886711</v>
      </c>
      <c r="I49" s="68">
        <v>33</v>
      </c>
    </row>
    <row r="50" spans="1:9" ht="15" customHeight="1">
      <c r="A50" s="96" t="s">
        <v>118</v>
      </c>
      <c r="B50" s="87">
        <v>0</v>
      </c>
      <c r="C50" s="88">
        <f t="shared" si="0"/>
        <v>0</v>
      </c>
      <c r="D50" s="87">
        <v>0</v>
      </c>
      <c r="E50" s="88">
        <f t="shared" si="1"/>
        <v>0</v>
      </c>
      <c r="F50" s="87">
        <v>35</v>
      </c>
      <c r="G50" s="88">
        <f t="shared" si="2"/>
        <v>190.63180827886711</v>
      </c>
      <c r="H50" s="71">
        <f>LARGE((C50,E50,G50),1)</f>
        <v>190.63180827886711</v>
      </c>
      <c r="I50" s="68">
        <v>34</v>
      </c>
    </row>
    <row r="51" spans="1:9" ht="15" customHeight="1">
      <c r="A51" s="96" t="s">
        <v>119</v>
      </c>
      <c r="B51" s="87">
        <v>0</v>
      </c>
      <c r="C51" s="88">
        <f t="shared" si="0"/>
        <v>0</v>
      </c>
      <c r="D51" s="87">
        <v>0</v>
      </c>
      <c r="E51" s="88">
        <f t="shared" si="1"/>
        <v>0</v>
      </c>
      <c r="F51" s="87">
        <v>34.799999999999997</v>
      </c>
      <c r="G51" s="88">
        <f t="shared" si="2"/>
        <v>189.5424836601307</v>
      </c>
      <c r="H51" s="71">
        <f>LARGE((C51,E51,G51),1)</f>
        <v>189.5424836601307</v>
      </c>
      <c r="I51" s="68">
        <v>35</v>
      </c>
    </row>
    <row r="52" spans="1:9" ht="15" customHeight="1">
      <c r="A52" s="96" t="s">
        <v>120</v>
      </c>
      <c r="B52" s="87">
        <v>0</v>
      </c>
      <c r="C52" s="88">
        <f t="shared" si="0"/>
        <v>0</v>
      </c>
      <c r="D52" s="87">
        <v>0</v>
      </c>
      <c r="E52" s="88">
        <f t="shared" si="1"/>
        <v>0</v>
      </c>
      <c r="F52" s="87">
        <v>34</v>
      </c>
      <c r="G52" s="88">
        <f t="shared" si="2"/>
        <v>185.18518518518519</v>
      </c>
      <c r="H52" s="71">
        <f>LARGE((C52,E52,G52),1)</f>
        <v>185.18518518518519</v>
      </c>
      <c r="I52" s="68">
        <v>36</v>
      </c>
    </row>
    <row r="53" spans="1:9" ht="15" customHeight="1">
      <c r="A53" s="96" t="s">
        <v>122</v>
      </c>
      <c r="B53" s="87">
        <v>0</v>
      </c>
      <c r="C53" s="88">
        <f t="shared" si="0"/>
        <v>0</v>
      </c>
      <c r="D53" s="87">
        <v>0</v>
      </c>
      <c r="E53" s="88">
        <f t="shared" si="1"/>
        <v>0</v>
      </c>
      <c r="F53" s="87">
        <v>33.6</v>
      </c>
      <c r="G53" s="88">
        <f t="shared" si="2"/>
        <v>183.00653594771242</v>
      </c>
      <c r="H53" s="71">
        <f>LARGE((C53,E53,G53),1)</f>
        <v>183.00653594771242</v>
      </c>
      <c r="I53" s="68">
        <v>37</v>
      </c>
    </row>
    <row r="54" spans="1:9" ht="15" customHeight="1">
      <c r="A54" s="96" t="s">
        <v>123</v>
      </c>
      <c r="B54" s="87">
        <v>0</v>
      </c>
      <c r="C54" s="88">
        <f t="shared" si="0"/>
        <v>0</v>
      </c>
      <c r="D54" s="87">
        <v>0</v>
      </c>
      <c r="E54" s="88">
        <f t="shared" si="1"/>
        <v>0</v>
      </c>
      <c r="F54" s="87">
        <v>33.6</v>
      </c>
      <c r="G54" s="88">
        <f t="shared" si="2"/>
        <v>183.00653594771242</v>
      </c>
      <c r="H54" s="71">
        <f>LARGE((C54,E54,G54),1)</f>
        <v>183.00653594771242</v>
      </c>
      <c r="I54" s="68">
        <v>38</v>
      </c>
    </row>
    <row r="55" spans="1:9" ht="15" customHeight="1">
      <c r="A55" s="96" t="s">
        <v>124</v>
      </c>
      <c r="B55" s="87">
        <v>0</v>
      </c>
      <c r="C55" s="88">
        <f t="shared" si="0"/>
        <v>0</v>
      </c>
      <c r="D55" s="87">
        <v>0</v>
      </c>
      <c r="E55" s="88">
        <f t="shared" si="1"/>
        <v>0</v>
      </c>
      <c r="F55" s="87">
        <v>33.4</v>
      </c>
      <c r="G55" s="88">
        <f t="shared" si="2"/>
        <v>181.91721132897604</v>
      </c>
      <c r="H55" s="71">
        <f>LARGE((C55,E55,G55),1)</f>
        <v>181.91721132897604</v>
      </c>
      <c r="I55" s="68">
        <v>39</v>
      </c>
    </row>
    <row r="56" spans="1:9" ht="15" customHeight="1">
      <c r="A56" s="96" t="s">
        <v>125</v>
      </c>
      <c r="B56" s="87">
        <v>0</v>
      </c>
      <c r="C56" s="88">
        <f t="shared" si="0"/>
        <v>0</v>
      </c>
      <c r="D56" s="87">
        <v>0</v>
      </c>
      <c r="E56" s="88">
        <f t="shared" si="1"/>
        <v>0</v>
      </c>
      <c r="F56" s="87">
        <v>32.200000000000003</v>
      </c>
      <c r="G56" s="88">
        <f t="shared" si="2"/>
        <v>175.38126361655776</v>
      </c>
      <c r="H56" s="71">
        <f>LARGE((C56,E56,G56),1)</f>
        <v>175.38126361655776</v>
      </c>
      <c r="I56" s="68">
        <v>40</v>
      </c>
    </row>
    <row r="57" spans="1:9" ht="15" customHeight="1">
      <c r="A57" s="96" t="s">
        <v>126</v>
      </c>
      <c r="B57" s="87">
        <v>0</v>
      </c>
      <c r="C57" s="88">
        <f t="shared" si="0"/>
        <v>0</v>
      </c>
      <c r="D57" s="87">
        <v>0</v>
      </c>
      <c r="E57" s="88">
        <f t="shared" si="1"/>
        <v>0</v>
      </c>
      <c r="F57" s="87">
        <v>32</v>
      </c>
      <c r="G57" s="88">
        <f t="shared" si="2"/>
        <v>174.29193899782135</v>
      </c>
      <c r="H57" s="71">
        <f>LARGE((C57,E57,G57),1)</f>
        <v>174.29193899782135</v>
      </c>
      <c r="I57" s="68">
        <v>41</v>
      </c>
    </row>
    <row r="58" spans="1:9" ht="15" customHeight="1">
      <c r="A58" s="96" t="s">
        <v>128</v>
      </c>
      <c r="B58" s="87">
        <v>0</v>
      </c>
      <c r="C58" s="88">
        <f t="shared" si="0"/>
        <v>0</v>
      </c>
      <c r="D58" s="87">
        <v>0</v>
      </c>
      <c r="E58" s="88">
        <f t="shared" si="1"/>
        <v>0</v>
      </c>
      <c r="F58" s="87">
        <v>30.6</v>
      </c>
      <c r="G58" s="88">
        <f t="shared" si="2"/>
        <v>166.66666666666669</v>
      </c>
      <c r="H58" s="71">
        <f>LARGE((C58,E58,G58),1)</f>
        <v>166.66666666666669</v>
      </c>
      <c r="I58" s="68">
        <v>42</v>
      </c>
    </row>
    <row r="59" spans="1:9" ht="15" customHeight="1">
      <c r="A59" s="96" t="s">
        <v>129</v>
      </c>
      <c r="B59" s="87">
        <v>0</v>
      </c>
      <c r="C59" s="88">
        <f t="shared" ref="C59:C62" si="3">B59/B$15*1000*B$14</f>
        <v>0</v>
      </c>
      <c r="D59" s="87">
        <v>0</v>
      </c>
      <c r="E59" s="88">
        <f t="shared" ref="E59:E62" si="4">D59/D$15*1000*D$14</f>
        <v>0</v>
      </c>
      <c r="F59" s="87">
        <v>30.2</v>
      </c>
      <c r="G59" s="88">
        <f t="shared" ref="G59:G62" si="5">F59/F$15*1000*F$14</f>
        <v>164.48801742919389</v>
      </c>
      <c r="H59" s="71">
        <f>LARGE((C59,E59,G59),1)</f>
        <v>164.48801742919389</v>
      </c>
      <c r="I59" s="68">
        <v>43</v>
      </c>
    </row>
    <row r="60" spans="1:9" ht="15" customHeight="1">
      <c r="A60" s="96" t="s">
        <v>130</v>
      </c>
      <c r="B60" s="87">
        <v>0</v>
      </c>
      <c r="C60" s="88">
        <f t="shared" si="3"/>
        <v>0</v>
      </c>
      <c r="D60" s="87">
        <v>0</v>
      </c>
      <c r="E60" s="88">
        <f t="shared" si="4"/>
        <v>0</v>
      </c>
      <c r="F60" s="87">
        <v>30</v>
      </c>
      <c r="G60" s="88">
        <f t="shared" si="5"/>
        <v>163.39869281045753</v>
      </c>
      <c r="H60" s="71">
        <f>LARGE((C60,E60,G60),1)</f>
        <v>163.39869281045753</v>
      </c>
      <c r="I60" s="68">
        <v>44</v>
      </c>
    </row>
    <row r="61" spans="1:9" ht="15" customHeight="1">
      <c r="A61" s="96" t="s">
        <v>131</v>
      </c>
      <c r="B61" s="87">
        <v>0</v>
      </c>
      <c r="C61" s="88">
        <f t="shared" si="3"/>
        <v>0</v>
      </c>
      <c r="D61" s="87">
        <v>0</v>
      </c>
      <c r="E61" s="88">
        <f t="shared" si="4"/>
        <v>0</v>
      </c>
      <c r="F61" s="87">
        <v>29.6</v>
      </c>
      <c r="G61" s="88">
        <f t="shared" si="5"/>
        <v>161.22004357298476</v>
      </c>
      <c r="H61" s="71">
        <f>LARGE((C61,E61,G61),1)</f>
        <v>161.22004357298476</v>
      </c>
      <c r="I61" s="68">
        <v>45</v>
      </c>
    </row>
    <row r="62" spans="1:9" ht="15" customHeight="1">
      <c r="A62" s="96" t="s">
        <v>132</v>
      </c>
      <c r="B62" s="87">
        <v>0</v>
      </c>
      <c r="C62" s="88">
        <f t="shared" si="3"/>
        <v>0</v>
      </c>
      <c r="D62" s="87">
        <v>0</v>
      </c>
      <c r="E62" s="88">
        <f t="shared" si="4"/>
        <v>0</v>
      </c>
      <c r="F62" s="87">
        <v>15.6</v>
      </c>
      <c r="G62" s="88">
        <f t="shared" si="5"/>
        <v>84.967320261437905</v>
      </c>
      <c r="H62" s="71">
        <f>LARGE((C62,E62,G62),1)</f>
        <v>84.967320261437905</v>
      </c>
      <c r="I62" s="68">
        <v>46</v>
      </c>
    </row>
  </sheetData>
  <mergeCells count="5">
    <mergeCell ref="B10:C10"/>
    <mergeCell ref="B6:C6"/>
    <mergeCell ref="B2:F2"/>
    <mergeCell ref="B4:F4"/>
    <mergeCell ref="A1:A7"/>
  </mergeCells>
  <phoneticPr fontId="1" type="noConversion"/>
  <conditionalFormatting sqref="A21:A23 A27:A28 A30:A32 A25">
    <cfRule type="duplicateValues" dxfId="380" priority="17"/>
  </conditionalFormatting>
  <conditionalFormatting sqref="A21:A23 A27:A28 A30:A32 A25">
    <cfRule type="duplicateValues" dxfId="379" priority="18"/>
  </conditionalFormatting>
  <conditionalFormatting sqref="A33">
    <cfRule type="duplicateValues" dxfId="378" priority="13"/>
  </conditionalFormatting>
  <conditionalFormatting sqref="A33">
    <cfRule type="duplicateValues" dxfId="377" priority="14"/>
  </conditionalFormatting>
  <conditionalFormatting sqref="A26">
    <cfRule type="duplicateValues" dxfId="376" priority="11"/>
  </conditionalFormatting>
  <conditionalFormatting sqref="A26">
    <cfRule type="duplicateValues" dxfId="375" priority="12"/>
  </conditionalFormatting>
  <conditionalFormatting sqref="A29">
    <cfRule type="duplicateValues" dxfId="374" priority="5"/>
  </conditionalFormatting>
  <conditionalFormatting sqref="A17:A19">
    <cfRule type="duplicateValues" dxfId="373" priority="1"/>
  </conditionalFormatting>
  <conditionalFormatting sqref="A17:A19">
    <cfRule type="duplicateValues" dxfId="372" priority="2"/>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opLeftCell="A7" workbookViewId="0">
      <selection activeCell="F21" sqref="F21"/>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133</v>
      </c>
      <c r="C8" s="48"/>
      <c r="D8" s="48"/>
      <c r="E8" s="48"/>
      <c r="F8" s="92"/>
      <c r="G8" s="92"/>
      <c r="H8" s="92"/>
      <c r="I8" s="46"/>
    </row>
    <row r="9" spans="1:9" ht="15" customHeight="1">
      <c r="A9" s="47" t="s">
        <v>0</v>
      </c>
      <c r="B9" s="48" t="s">
        <v>74</v>
      </c>
      <c r="C9" s="48"/>
      <c r="D9" s="48"/>
      <c r="E9" s="48"/>
      <c r="F9" s="92"/>
      <c r="G9" s="92"/>
      <c r="H9" s="92"/>
      <c r="I9" s="46"/>
    </row>
    <row r="10" spans="1:9" ht="15" customHeight="1">
      <c r="A10" s="47" t="s">
        <v>13</v>
      </c>
      <c r="B10" s="159">
        <v>41659</v>
      </c>
      <c r="C10" s="159"/>
      <c r="D10" s="49"/>
      <c r="E10" s="49"/>
      <c r="F10" s="50"/>
      <c r="G10" s="50"/>
      <c r="H10" s="50"/>
      <c r="I10" s="46"/>
    </row>
    <row r="11" spans="1:9" ht="15" customHeight="1">
      <c r="A11" s="47" t="s">
        <v>33</v>
      </c>
      <c r="B11" s="48" t="s">
        <v>75</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v>
      </c>
      <c r="C14" s="57"/>
      <c r="D14" s="58">
        <v>0</v>
      </c>
      <c r="E14" s="57"/>
      <c r="F14" s="58">
        <v>0.5</v>
      </c>
      <c r="G14" s="57"/>
      <c r="H14" s="59" t="s">
        <v>18</v>
      </c>
      <c r="I14" s="60" t="s">
        <v>25</v>
      </c>
    </row>
    <row r="15" spans="1:9" ht="15" customHeight="1">
      <c r="A15" s="92" t="s">
        <v>14</v>
      </c>
      <c r="B15" s="61">
        <v>1</v>
      </c>
      <c r="C15" s="62"/>
      <c r="D15" s="63">
        <v>1</v>
      </c>
      <c r="E15" s="62"/>
      <c r="F15" s="63">
        <v>91.4</v>
      </c>
      <c r="G15" s="62"/>
      <c r="H15" s="59" t="s">
        <v>19</v>
      </c>
      <c r="I15" s="60" t="s">
        <v>26</v>
      </c>
    </row>
    <row r="16" spans="1:9" ht="15" customHeight="1">
      <c r="A16" s="92"/>
      <c r="B16" s="64" t="s">
        <v>5</v>
      </c>
      <c r="C16" s="65" t="s">
        <v>4</v>
      </c>
      <c r="D16" s="65" t="s">
        <v>5</v>
      </c>
      <c r="E16" s="65" t="s">
        <v>4</v>
      </c>
      <c r="F16" s="65" t="s">
        <v>5</v>
      </c>
      <c r="G16" s="65" t="s">
        <v>4</v>
      </c>
      <c r="H16" s="66" t="s">
        <v>4</v>
      </c>
      <c r="I16" s="67">
        <v>40</v>
      </c>
    </row>
    <row r="17" spans="1:9" ht="15" customHeight="1">
      <c r="A17" s="96" t="s">
        <v>80</v>
      </c>
      <c r="B17" s="86">
        <v>0</v>
      </c>
      <c r="C17" s="88">
        <f>B17/B$15*1000*B$14</f>
        <v>0</v>
      </c>
      <c r="D17" s="87">
        <v>0</v>
      </c>
      <c r="E17" s="88">
        <f>D17/D$15*1000*D$14</f>
        <v>0</v>
      </c>
      <c r="F17" s="87">
        <v>91.4</v>
      </c>
      <c r="G17" s="88">
        <f>F17/F$15*1000*F$14</f>
        <v>500</v>
      </c>
      <c r="H17" s="71">
        <f>LARGE((C17,E17,G17),1)</f>
        <v>500</v>
      </c>
      <c r="I17" s="68">
        <v>1</v>
      </c>
    </row>
    <row r="18" spans="1:9" ht="15" customHeight="1">
      <c r="A18" s="96" t="s">
        <v>83</v>
      </c>
      <c r="B18" s="86">
        <v>0</v>
      </c>
      <c r="C18" s="88">
        <f>B18/B$15*1000*B$14</f>
        <v>0</v>
      </c>
      <c r="D18" s="87">
        <v>0</v>
      </c>
      <c r="E18" s="88">
        <f>D18/D$15*1000*D$14</f>
        <v>0</v>
      </c>
      <c r="F18" s="87">
        <v>82.5</v>
      </c>
      <c r="G18" s="88">
        <f>F18/F$15*1000*F$14</f>
        <v>451.31291028446384</v>
      </c>
      <c r="H18" s="71">
        <f>LARGE((C18,E18,G18),1)</f>
        <v>451.31291028446384</v>
      </c>
      <c r="I18" s="68">
        <v>2</v>
      </c>
    </row>
    <row r="19" spans="1:9" ht="15" customHeight="1">
      <c r="A19" s="96" t="s">
        <v>60</v>
      </c>
      <c r="B19" s="86">
        <v>0</v>
      </c>
      <c r="C19" s="88">
        <f t="shared" ref="C19:G57" si="0">B19/B$15*1000*B$14</f>
        <v>0</v>
      </c>
      <c r="D19" s="87">
        <v>0</v>
      </c>
      <c r="E19" s="88">
        <f t="shared" si="0"/>
        <v>0</v>
      </c>
      <c r="F19" s="87">
        <v>80.8</v>
      </c>
      <c r="G19" s="88">
        <f t="shared" si="0"/>
        <v>442.01312910284457</v>
      </c>
      <c r="H19" s="71">
        <f>LARGE((C19,E19,G19),1)</f>
        <v>442.01312910284457</v>
      </c>
      <c r="I19" s="68">
        <v>3</v>
      </c>
    </row>
    <row r="20" spans="1:9" ht="15" customHeight="1">
      <c r="A20" s="96" t="s">
        <v>90</v>
      </c>
      <c r="B20" s="86">
        <v>0</v>
      </c>
      <c r="C20" s="88">
        <f t="shared" si="0"/>
        <v>0</v>
      </c>
      <c r="D20" s="87">
        <v>0</v>
      </c>
      <c r="E20" s="88">
        <f t="shared" si="0"/>
        <v>0</v>
      </c>
      <c r="F20" s="87">
        <v>76.400000000000006</v>
      </c>
      <c r="G20" s="88">
        <f>F20/F$15*1000*F$14</f>
        <v>417.94310722100658</v>
      </c>
      <c r="H20" s="71">
        <f>LARGE((C20,E20,G20),1)</f>
        <v>417.94310722100658</v>
      </c>
      <c r="I20" s="68">
        <v>4</v>
      </c>
    </row>
    <row r="21" spans="1:9" ht="15" customHeight="1">
      <c r="A21" s="96" t="s">
        <v>134</v>
      </c>
      <c r="B21" s="86">
        <v>0</v>
      </c>
      <c r="C21" s="88">
        <f t="shared" si="0"/>
        <v>0</v>
      </c>
      <c r="D21" s="87">
        <v>0</v>
      </c>
      <c r="E21" s="88">
        <f>D21/D$15*1000*D$14</f>
        <v>0</v>
      </c>
      <c r="F21" s="87">
        <v>75</v>
      </c>
      <c r="G21" s="88">
        <f t="shared" si="0"/>
        <v>410.28446389496713</v>
      </c>
      <c r="H21" s="71">
        <f>LARGE((C21,E21,G21),1)</f>
        <v>410.28446389496713</v>
      </c>
      <c r="I21" s="68">
        <v>5</v>
      </c>
    </row>
    <row r="22" spans="1:9" ht="15" customHeight="1">
      <c r="A22" s="96" t="s">
        <v>86</v>
      </c>
      <c r="B22" s="86">
        <v>0</v>
      </c>
      <c r="C22" s="88">
        <f>B22/B$15*1000*B$14</f>
        <v>0</v>
      </c>
      <c r="D22" s="87">
        <v>0</v>
      </c>
      <c r="E22" s="88">
        <f>D22/D$15*1000*D$14</f>
        <v>0</v>
      </c>
      <c r="F22" s="87">
        <v>74</v>
      </c>
      <c r="G22" s="88">
        <f>F22/F$15*1000*F$14</f>
        <v>404.81400437636762</v>
      </c>
      <c r="H22" s="71">
        <f>LARGE((C22,E22,G22),1)</f>
        <v>404.81400437636762</v>
      </c>
      <c r="I22" s="68">
        <v>6</v>
      </c>
    </row>
    <row r="23" spans="1:9" ht="15" customHeight="1">
      <c r="A23" s="96" t="s">
        <v>89</v>
      </c>
      <c r="B23" s="86">
        <v>0</v>
      </c>
      <c r="C23" s="88">
        <f>B23/B$15*1000*B$14</f>
        <v>0</v>
      </c>
      <c r="D23" s="87">
        <v>0</v>
      </c>
      <c r="E23" s="88">
        <f t="shared" si="0"/>
        <v>0</v>
      </c>
      <c r="F23" s="87">
        <v>72.400000000000006</v>
      </c>
      <c r="G23" s="88">
        <f t="shared" si="0"/>
        <v>396.06126914660831</v>
      </c>
      <c r="H23" s="71">
        <f>LARGE((C23,E23,G23),1)</f>
        <v>396.06126914660831</v>
      </c>
      <c r="I23" s="68">
        <v>7</v>
      </c>
    </row>
    <row r="24" spans="1:9" ht="15" customHeight="1">
      <c r="A24" s="96" t="s">
        <v>94</v>
      </c>
      <c r="B24" s="86">
        <v>0</v>
      </c>
      <c r="C24" s="88">
        <f t="shared" si="0"/>
        <v>0</v>
      </c>
      <c r="D24" s="87">
        <v>0</v>
      </c>
      <c r="E24" s="88">
        <f t="shared" si="0"/>
        <v>0</v>
      </c>
      <c r="F24" s="87">
        <v>72</v>
      </c>
      <c r="G24" s="88">
        <f>F24/F$15*1000*F$14</f>
        <v>393.87308533916848</v>
      </c>
      <c r="H24" s="71">
        <f>LARGE((C24,E24,G24),1)</f>
        <v>393.87308533916848</v>
      </c>
      <c r="I24" s="68">
        <v>8</v>
      </c>
    </row>
    <row r="25" spans="1:9" ht="15" customHeight="1">
      <c r="A25" s="96" t="s">
        <v>85</v>
      </c>
      <c r="B25" s="86">
        <v>0</v>
      </c>
      <c r="C25" s="88">
        <f t="shared" si="0"/>
        <v>0</v>
      </c>
      <c r="D25" s="87">
        <v>0</v>
      </c>
      <c r="E25" s="88">
        <f t="shared" si="0"/>
        <v>0</v>
      </c>
      <c r="F25" s="87">
        <v>67.2</v>
      </c>
      <c r="G25" s="88">
        <f t="shared" si="0"/>
        <v>367.61487964989061</v>
      </c>
      <c r="H25" s="71">
        <f>LARGE((C25,E25,G25),1)</f>
        <v>367.61487964989061</v>
      </c>
      <c r="I25" s="68">
        <v>9</v>
      </c>
    </row>
    <row r="26" spans="1:9" ht="15" customHeight="1">
      <c r="A26" s="113" t="s">
        <v>95</v>
      </c>
      <c r="B26" s="86">
        <v>0</v>
      </c>
      <c r="C26" s="88">
        <f t="shared" si="0"/>
        <v>0</v>
      </c>
      <c r="D26" s="87">
        <v>0</v>
      </c>
      <c r="E26" s="88">
        <f t="shared" si="0"/>
        <v>0</v>
      </c>
      <c r="F26" s="87">
        <v>64.599999999999994</v>
      </c>
      <c r="G26" s="88">
        <f t="shared" si="0"/>
        <v>353.39168490153168</v>
      </c>
      <c r="H26" s="71">
        <f>LARGE((C26,E26,G26),1)</f>
        <v>353.39168490153168</v>
      </c>
      <c r="I26" s="68">
        <v>10</v>
      </c>
    </row>
    <row r="27" spans="1:9" ht="15" customHeight="1">
      <c r="A27" s="113" t="s">
        <v>122</v>
      </c>
      <c r="B27" s="86">
        <v>0</v>
      </c>
      <c r="C27" s="88">
        <f t="shared" si="0"/>
        <v>0</v>
      </c>
      <c r="D27" s="87">
        <v>0</v>
      </c>
      <c r="E27" s="88">
        <f t="shared" si="0"/>
        <v>0</v>
      </c>
      <c r="F27" s="87">
        <v>62.8</v>
      </c>
      <c r="G27" s="88">
        <f t="shared" si="0"/>
        <v>343.54485776805251</v>
      </c>
      <c r="H27" s="71">
        <f>LARGE((C27,E27,G27),1)</f>
        <v>343.54485776805251</v>
      </c>
      <c r="I27" s="68">
        <v>11</v>
      </c>
    </row>
    <row r="28" spans="1:9" ht="15" customHeight="1">
      <c r="A28" s="113" t="s">
        <v>102</v>
      </c>
      <c r="B28" s="86">
        <v>0</v>
      </c>
      <c r="C28" s="88">
        <f t="shared" si="0"/>
        <v>0</v>
      </c>
      <c r="D28" s="87">
        <v>0</v>
      </c>
      <c r="E28" s="88">
        <f t="shared" si="0"/>
        <v>0</v>
      </c>
      <c r="F28" s="87">
        <v>61.8</v>
      </c>
      <c r="G28" s="88">
        <f t="shared" si="0"/>
        <v>338.07439824945288</v>
      </c>
      <c r="H28" s="71">
        <f>LARGE((C28,E28,G28),1)</f>
        <v>338.07439824945288</v>
      </c>
      <c r="I28" s="68">
        <v>12</v>
      </c>
    </row>
    <row r="29" spans="1:9" ht="15" customHeight="1">
      <c r="A29" s="113" t="s">
        <v>99</v>
      </c>
      <c r="B29" s="86">
        <v>0</v>
      </c>
      <c r="C29" s="88">
        <f t="shared" si="0"/>
        <v>0</v>
      </c>
      <c r="D29" s="87">
        <v>0</v>
      </c>
      <c r="E29" s="88">
        <f t="shared" si="0"/>
        <v>0</v>
      </c>
      <c r="F29" s="87">
        <v>60.6</v>
      </c>
      <c r="G29" s="88">
        <f t="shared" si="0"/>
        <v>331.50984682713346</v>
      </c>
      <c r="H29" s="71">
        <f>LARGE((C29,E29,G29),1)</f>
        <v>331.50984682713346</v>
      </c>
      <c r="I29" s="68">
        <v>13</v>
      </c>
    </row>
    <row r="30" spans="1:9" ht="15" customHeight="1">
      <c r="A30" s="113" t="s">
        <v>91</v>
      </c>
      <c r="B30" s="86">
        <v>0</v>
      </c>
      <c r="C30" s="88">
        <f t="shared" si="0"/>
        <v>0</v>
      </c>
      <c r="D30" s="87">
        <v>0</v>
      </c>
      <c r="E30" s="88">
        <f t="shared" si="0"/>
        <v>0</v>
      </c>
      <c r="F30" s="87">
        <v>58.6</v>
      </c>
      <c r="G30" s="88">
        <f t="shared" si="0"/>
        <v>320.56892778993432</v>
      </c>
      <c r="H30" s="71">
        <f>LARGE((C30,E30,G30),1)</f>
        <v>320.56892778993432</v>
      </c>
      <c r="I30" s="68">
        <v>14</v>
      </c>
    </row>
    <row r="31" spans="1:9" ht="15" customHeight="1">
      <c r="A31" s="113" t="s">
        <v>106</v>
      </c>
      <c r="B31" s="86">
        <v>0</v>
      </c>
      <c r="C31" s="88">
        <f t="shared" si="0"/>
        <v>0</v>
      </c>
      <c r="D31" s="87">
        <v>0</v>
      </c>
      <c r="E31" s="88">
        <f t="shared" si="0"/>
        <v>0</v>
      </c>
      <c r="F31" s="87">
        <v>54.4</v>
      </c>
      <c r="G31" s="88">
        <f t="shared" si="0"/>
        <v>297.59299781181613</v>
      </c>
      <c r="H31" s="71">
        <f>LARGE((C31,E31,G31),1)</f>
        <v>297.59299781181613</v>
      </c>
      <c r="I31" s="68">
        <v>15</v>
      </c>
    </row>
    <row r="32" spans="1:9" ht="15" customHeight="1">
      <c r="A32" s="113" t="s">
        <v>108</v>
      </c>
      <c r="B32" s="86">
        <v>0</v>
      </c>
      <c r="C32" s="88">
        <f t="shared" si="0"/>
        <v>0</v>
      </c>
      <c r="D32" s="87">
        <v>0</v>
      </c>
      <c r="E32" s="88">
        <f t="shared" si="0"/>
        <v>0</v>
      </c>
      <c r="F32" s="87">
        <v>53.4</v>
      </c>
      <c r="G32" s="88">
        <f t="shared" si="0"/>
        <v>292.12253829321662</v>
      </c>
      <c r="H32" s="71">
        <f>LARGE((C32,E32,G32),1)</f>
        <v>292.12253829321662</v>
      </c>
      <c r="I32" s="68">
        <v>16</v>
      </c>
    </row>
    <row r="33" spans="1:9" ht="15" customHeight="1">
      <c r="A33" s="96" t="s">
        <v>97</v>
      </c>
      <c r="B33" s="86">
        <v>0</v>
      </c>
      <c r="C33" s="88">
        <f t="shared" si="0"/>
        <v>0</v>
      </c>
      <c r="D33" s="87">
        <v>0</v>
      </c>
      <c r="E33" s="88">
        <f t="shared" si="0"/>
        <v>0</v>
      </c>
      <c r="F33" s="87">
        <v>52</v>
      </c>
      <c r="G33" s="88">
        <f t="shared" si="0"/>
        <v>284.46389496717723</v>
      </c>
      <c r="H33" s="71">
        <f>LARGE((C33,E33,G33),1)</f>
        <v>284.46389496717723</v>
      </c>
      <c r="I33" s="68">
        <v>17</v>
      </c>
    </row>
    <row r="34" spans="1:9" ht="15" customHeight="1">
      <c r="A34" s="96" t="s">
        <v>105</v>
      </c>
      <c r="B34" s="86">
        <v>0</v>
      </c>
      <c r="C34" s="88">
        <f t="shared" si="0"/>
        <v>0</v>
      </c>
      <c r="D34" s="87">
        <v>0</v>
      </c>
      <c r="E34" s="88">
        <f t="shared" si="0"/>
        <v>0</v>
      </c>
      <c r="F34" s="87">
        <v>51.2</v>
      </c>
      <c r="G34" s="88">
        <f t="shared" si="0"/>
        <v>280.08752735229757</v>
      </c>
      <c r="H34" s="71">
        <f>LARGE((C34,E34,G34),1)</f>
        <v>280.08752735229757</v>
      </c>
      <c r="I34" s="68">
        <v>18</v>
      </c>
    </row>
    <row r="35" spans="1:9" ht="15" customHeight="1">
      <c r="A35" s="96" t="s">
        <v>104</v>
      </c>
      <c r="B35" s="86">
        <v>0</v>
      </c>
      <c r="C35" s="88">
        <f t="shared" si="0"/>
        <v>0</v>
      </c>
      <c r="D35" s="87">
        <v>0</v>
      </c>
      <c r="E35" s="88">
        <f t="shared" si="0"/>
        <v>0</v>
      </c>
      <c r="F35" s="87">
        <v>49.42</v>
      </c>
      <c r="G35" s="88">
        <f t="shared" si="0"/>
        <v>270.35010940919034</v>
      </c>
      <c r="H35" s="71">
        <f>LARGE((C35,E35,G35),1)</f>
        <v>270.35010940919034</v>
      </c>
      <c r="I35" s="68">
        <v>19</v>
      </c>
    </row>
    <row r="36" spans="1:9" ht="15" customHeight="1">
      <c r="A36" s="96" t="s">
        <v>110</v>
      </c>
      <c r="B36" s="86">
        <v>0</v>
      </c>
      <c r="C36" s="88">
        <f t="shared" si="0"/>
        <v>0</v>
      </c>
      <c r="D36" s="87">
        <v>0</v>
      </c>
      <c r="E36" s="88">
        <f t="shared" si="0"/>
        <v>0</v>
      </c>
      <c r="F36" s="87">
        <v>46.8</v>
      </c>
      <c r="G36" s="88">
        <f t="shared" si="0"/>
        <v>256.01750547045947</v>
      </c>
      <c r="H36" s="71">
        <f>LARGE((C36,E36,G36),1)</f>
        <v>256.01750547045947</v>
      </c>
      <c r="I36" s="68">
        <v>20</v>
      </c>
    </row>
    <row r="37" spans="1:9" ht="15" customHeight="1">
      <c r="A37" s="96" t="s">
        <v>115</v>
      </c>
      <c r="B37" s="86">
        <v>0</v>
      </c>
      <c r="C37" s="88">
        <f t="shared" si="0"/>
        <v>0</v>
      </c>
      <c r="D37" s="87">
        <v>0</v>
      </c>
      <c r="E37" s="88">
        <f t="shared" si="0"/>
        <v>0</v>
      </c>
      <c r="F37" s="87">
        <v>44.4</v>
      </c>
      <c r="G37" s="88">
        <f t="shared" si="0"/>
        <v>242.88840262582053</v>
      </c>
      <c r="H37" s="71">
        <f>LARGE((C37,E37,G37),1)</f>
        <v>242.88840262582053</v>
      </c>
      <c r="I37" s="68">
        <v>21</v>
      </c>
    </row>
    <row r="38" spans="1:9" ht="15" customHeight="1">
      <c r="A38" s="96" t="s">
        <v>114</v>
      </c>
      <c r="B38" s="86">
        <v>0</v>
      </c>
      <c r="C38" s="88">
        <f t="shared" si="0"/>
        <v>0</v>
      </c>
      <c r="D38" s="87">
        <v>0</v>
      </c>
      <c r="E38" s="88">
        <f t="shared" si="0"/>
        <v>0</v>
      </c>
      <c r="F38" s="87">
        <v>38.200000000000003</v>
      </c>
      <c r="G38" s="88">
        <f t="shared" si="0"/>
        <v>208.97155361050329</v>
      </c>
      <c r="H38" s="71">
        <f>LARGE((C38,E38,G38),1)</f>
        <v>208.97155361050329</v>
      </c>
      <c r="I38" s="68">
        <v>22</v>
      </c>
    </row>
    <row r="39" spans="1:9" ht="15" customHeight="1">
      <c r="A39" s="96" t="s">
        <v>118</v>
      </c>
      <c r="B39" s="86">
        <v>0</v>
      </c>
      <c r="C39" s="88">
        <f t="shared" si="0"/>
        <v>0</v>
      </c>
      <c r="D39" s="87">
        <v>0</v>
      </c>
      <c r="E39" s="88">
        <f t="shared" si="0"/>
        <v>0</v>
      </c>
      <c r="F39" s="87">
        <v>37.200000000000003</v>
      </c>
      <c r="G39" s="88">
        <f t="shared" si="0"/>
        <v>203.50109409190372</v>
      </c>
      <c r="H39" s="71">
        <f>LARGE((C39,E39,G39),1)</f>
        <v>203.50109409190372</v>
      </c>
      <c r="I39" s="68">
        <v>23</v>
      </c>
    </row>
    <row r="40" spans="1:9" ht="15" customHeight="1">
      <c r="A40" s="96" t="s">
        <v>120</v>
      </c>
      <c r="B40" s="86">
        <v>0</v>
      </c>
      <c r="C40" s="88">
        <f t="shared" si="0"/>
        <v>0</v>
      </c>
      <c r="D40" s="87">
        <v>0</v>
      </c>
      <c r="E40" s="88">
        <f t="shared" si="0"/>
        <v>0</v>
      </c>
      <c r="F40" s="87">
        <v>36.4</v>
      </c>
      <c r="G40" s="88">
        <f t="shared" si="0"/>
        <v>199.12472647702407</v>
      </c>
      <c r="H40" s="71">
        <f>LARGE((C40,E40,G40),1)</f>
        <v>199.12472647702407</v>
      </c>
      <c r="I40" s="68">
        <v>24</v>
      </c>
    </row>
    <row r="41" spans="1:9" ht="15" customHeight="1">
      <c r="A41" s="96" t="s">
        <v>130</v>
      </c>
      <c r="B41" s="87">
        <v>0</v>
      </c>
      <c r="C41" s="88">
        <f t="shared" si="0"/>
        <v>0</v>
      </c>
      <c r="D41" s="87">
        <v>0</v>
      </c>
      <c r="E41" s="88">
        <f t="shared" si="0"/>
        <v>0</v>
      </c>
      <c r="F41" s="87">
        <v>34.6</v>
      </c>
      <c r="G41" s="88">
        <f t="shared" si="0"/>
        <v>189.27789934354485</v>
      </c>
      <c r="H41" s="71">
        <f>LARGE((C41,E41,G41),1)</f>
        <v>189.27789934354485</v>
      </c>
      <c r="I41" s="68">
        <v>25</v>
      </c>
    </row>
    <row r="42" spans="1:9" ht="15" customHeight="1">
      <c r="A42" s="96" t="s">
        <v>128</v>
      </c>
      <c r="B42" s="87">
        <v>0</v>
      </c>
      <c r="C42" s="88">
        <f t="shared" si="0"/>
        <v>0</v>
      </c>
      <c r="D42" s="87">
        <v>0</v>
      </c>
      <c r="E42" s="88">
        <f t="shared" si="0"/>
        <v>0</v>
      </c>
      <c r="F42" s="87">
        <v>34.200000000000003</v>
      </c>
      <c r="G42" s="88">
        <f t="shared" si="0"/>
        <v>187.08971553610505</v>
      </c>
      <c r="H42" s="71">
        <f>LARGE((C42,E42,G42),1)</f>
        <v>187.08971553610505</v>
      </c>
      <c r="I42" s="68">
        <v>26</v>
      </c>
    </row>
    <row r="43" spans="1:9" ht="15" customHeight="1">
      <c r="A43" s="96" t="s">
        <v>103</v>
      </c>
      <c r="B43" s="87">
        <v>0</v>
      </c>
      <c r="C43" s="88">
        <f t="shared" si="0"/>
        <v>0</v>
      </c>
      <c r="D43" s="87">
        <v>0</v>
      </c>
      <c r="E43" s="88">
        <f t="shared" si="0"/>
        <v>0</v>
      </c>
      <c r="F43" s="87">
        <v>33.4</v>
      </c>
      <c r="G43" s="88">
        <f t="shared" si="0"/>
        <v>182.71334792122536</v>
      </c>
      <c r="H43" s="71">
        <f>LARGE((C43,E43,G43),1)</f>
        <v>182.71334792122536</v>
      </c>
      <c r="I43" s="68">
        <v>27</v>
      </c>
    </row>
    <row r="44" spans="1:9" ht="15" customHeight="1">
      <c r="A44" s="96" t="s">
        <v>131</v>
      </c>
      <c r="B44" s="87">
        <v>0</v>
      </c>
      <c r="C44" s="88">
        <f t="shared" si="0"/>
        <v>0</v>
      </c>
      <c r="D44" s="87">
        <v>0</v>
      </c>
      <c r="E44" s="88">
        <f t="shared" si="0"/>
        <v>0</v>
      </c>
      <c r="F44" s="87">
        <v>33</v>
      </c>
      <c r="G44" s="88">
        <f t="shared" si="0"/>
        <v>180.52516411378556</v>
      </c>
      <c r="H44" s="71">
        <f>LARGE((C44,E44,G44),1)</f>
        <v>180.52516411378556</v>
      </c>
      <c r="I44" s="68">
        <v>28</v>
      </c>
    </row>
    <row r="45" spans="1:9" ht="15" customHeight="1">
      <c r="A45" s="96" t="s">
        <v>111</v>
      </c>
      <c r="B45" s="87">
        <v>0</v>
      </c>
      <c r="C45" s="88">
        <f t="shared" si="0"/>
        <v>0</v>
      </c>
      <c r="D45" s="87">
        <v>0</v>
      </c>
      <c r="E45" s="88">
        <f t="shared" si="0"/>
        <v>0</v>
      </c>
      <c r="F45" s="87">
        <v>32.799999999999997</v>
      </c>
      <c r="G45" s="88">
        <f t="shared" si="0"/>
        <v>179.43107221006562</v>
      </c>
      <c r="H45" s="71">
        <f>LARGE((C45,E45,G45),1)</f>
        <v>179.43107221006562</v>
      </c>
      <c r="I45" s="68">
        <v>29</v>
      </c>
    </row>
    <row r="46" spans="1:9" ht="15" customHeight="1">
      <c r="A46" s="96" t="s">
        <v>132</v>
      </c>
      <c r="B46" s="87">
        <v>0</v>
      </c>
      <c r="C46" s="88">
        <f t="shared" si="0"/>
        <v>0</v>
      </c>
      <c r="D46" s="87">
        <v>0</v>
      </c>
      <c r="E46" s="88">
        <f t="shared" si="0"/>
        <v>0</v>
      </c>
      <c r="F46" s="87">
        <v>31.8</v>
      </c>
      <c r="G46" s="88">
        <f t="shared" si="0"/>
        <v>173.96061269146605</v>
      </c>
      <c r="H46" s="71">
        <f>LARGE((C46,E46,G46),1)</f>
        <v>173.96061269146605</v>
      </c>
      <c r="I46" s="68">
        <v>30</v>
      </c>
    </row>
    <row r="47" spans="1:9" ht="15" customHeight="1">
      <c r="A47" s="96" t="s">
        <v>124</v>
      </c>
      <c r="B47" s="87">
        <v>0</v>
      </c>
      <c r="C47" s="88">
        <f t="shared" si="0"/>
        <v>0</v>
      </c>
      <c r="D47" s="87">
        <v>0</v>
      </c>
      <c r="E47" s="88">
        <f t="shared" si="0"/>
        <v>0</v>
      </c>
      <c r="F47" s="87">
        <v>30.8</v>
      </c>
      <c r="G47" s="88">
        <f t="shared" si="0"/>
        <v>168.49015317286651</v>
      </c>
      <c r="H47" s="71">
        <f>LARGE((C47,E47,G47),1)</f>
        <v>168.49015317286651</v>
      </c>
      <c r="I47" s="68">
        <v>31</v>
      </c>
    </row>
    <row r="48" spans="1:9" ht="15" customHeight="1">
      <c r="A48" s="96" t="s">
        <v>116</v>
      </c>
      <c r="B48" s="87">
        <v>0</v>
      </c>
      <c r="C48" s="88">
        <f t="shared" si="0"/>
        <v>0</v>
      </c>
      <c r="D48" s="87">
        <v>0</v>
      </c>
      <c r="E48" s="88">
        <f t="shared" si="0"/>
        <v>0</v>
      </c>
      <c r="F48" s="87">
        <v>30.2</v>
      </c>
      <c r="G48" s="88">
        <f t="shared" si="0"/>
        <v>165.20787746170677</v>
      </c>
      <c r="H48" s="71">
        <f>LARGE((C48,E48,G48),1)</f>
        <v>165.20787746170677</v>
      </c>
      <c r="I48" s="68">
        <v>32</v>
      </c>
    </row>
    <row r="49" spans="1:9" ht="15" customHeight="1">
      <c r="A49" s="96" t="s">
        <v>125</v>
      </c>
      <c r="B49" s="87">
        <v>0</v>
      </c>
      <c r="C49" s="88">
        <f t="shared" si="0"/>
        <v>0</v>
      </c>
      <c r="D49" s="87">
        <v>0</v>
      </c>
      <c r="E49" s="88">
        <f t="shared" si="0"/>
        <v>0</v>
      </c>
      <c r="F49" s="87">
        <v>28.4</v>
      </c>
      <c r="G49" s="88">
        <f t="shared" si="0"/>
        <v>155.36105032822755</v>
      </c>
      <c r="H49" s="71">
        <f>LARGE((C49,E49,G49),1)</f>
        <v>155.36105032822755</v>
      </c>
      <c r="I49" s="68">
        <v>33</v>
      </c>
    </row>
    <row r="50" spans="1:9" ht="15" customHeight="1">
      <c r="A50" s="96" t="s">
        <v>82</v>
      </c>
      <c r="B50" s="87">
        <v>0</v>
      </c>
      <c r="C50" s="88">
        <f t="shared" si="0"/>
        <v>0</v>
      </c>
      <c r="D50" s="87">
        <v>0</v>
      </c>
      <c r="E50" s="88">
        <f t="shared" si="0"/>
        <v>0</v>
      </c>
      <c r="F50" s="87">
        <v>27.2</v>
      </c>
      <c r="G50" s="88">
        <f t="shared" si="0"/>
        <v>148.79649890590807</v>
      </c>
      <c r="H50" s="71">
        <f>LARGE((C50,E50,G50),1)</f>
        <v>148.79649890590807</v>
      </c>
      <c r="I50" s="68">
        <v>34</v>
      </c>
    </row>
    <row r="51" spans="1:9" ht="15" customHeight="1">
      <c r="A51" s="96" t="s">
        <v>84</v>
      </c>
      <c r="B51" s="87">
        <v>0</v>
      </c>
      <c r="C51" s="88">
        <f t="shared" si="0"/>
        <v>0</v>
      </c>
      <c r="D51" s="87">
        <v>0</v>
      </c>
      <c r="E51" s="88">
        <f t="shared" si="0"/>
        <v>0</v>
      </c>
      <c r="F51" s="87">
        <v>21</v>
      </c>
      <c r="G51" s="88">
        <f t="shared" si="0"/>
        <v>114.8796498905908</v>
      </c>
      <c r="H51" s="71">
        <f>LARGE((C51,E51,G51),1)</f>
        <v>114.8796498905908</v>
      </c>
      <c r="I51" s="68">
        <v>35</v>
      </c>
    </row>
    <row r="52" spans="1:9" ht="15" customHeight="1">
      <c r="A52" s="109" t="s">
        <v>87</v>
      </c>
      <c r="B52" s="87">
        <v>0</v>
      </c>
      <c r="C52" s="88">
        <f t="shared" si="0"/>
        <v>0</v>
      </c>
      <c r="D52" s="87">
        <v>0</v>
      </c>
      <c r="E52" s="88">
        <f t="shared" si="0"/>
        <v>0</v>
      </c>
      <c r="F52" s="87">
        <v>20.399999999999999</v>
      </c>
      <c r="G52" s="88">
        <f t="shared" si="0"/>
        <v>111.59737417943106</v>
      </c>
      <c r="H52" s="71">
        <f>LARGE((C52,E52,G52),1)</f>
        <v>111.59737417943106</v>
      </c>
      <c r="I52" s="68">
        <v>36</v>
      </c>
    </row>
    <row r="53" spans="1:9" ht="15" customHeight="1">
      <c r="A53" s="96" t="s">
        <v>117</v>
      </c>
      <c r="B53" s="87">
        <v>0</v>
      </c>
      <c r="C53" s="88">
        <f t="shared" si="0"/>
        <v>0</v>
      </c>
      <c r="D53" s="87">
        <v>0</v>
      </c>
      <c r="E53" s="88">
        <f t="shared" si="0"/>
        <v>0</v>
      </c>
      <c r="F53" s="87">
        <v>14</v>
      </c>
      <c r="G53" s="88">
        <f t="shared" si="0"/>
        <v>76.586433260393875</v>
      </c>
      <c r="H53" s="71">
        <f>LARGE((C53,E53,G53),1)</f>
        <v>76.586433260393875</v>
      </c>
      <c r="I53" s="68">
        <v>37</v>
      </c>
    </row>
    <row r="54" spans="1:9" ht="15" customHeight="1">
      <c r="A54" s="96" t="s">
        <v>123</v>
      </c>
      <c r="B54" s="87">
        <v>0</v>
      </c>
      <c r="C54" s="88">
        <f t="shared" si="0"/>
        <v>0</v>
      </c>
      <c r="D54" s="87">
        <v>0</v>
      </c>
      <c r="E54" s="88">
        <f t="shared" si="0"/>
        <v>0</v>
      </c>
      <c r="F54" s="87">
        <v>7.6</v>
      </c>
      <c r="G54" s="88">
        <f t="shared" si="0"/>
        <v>41.575492341356671</v>
      </c>
      <c r="H54" s="71">
        <f>LARGE((C54,E54,G54),1)</f>
        <v>41.575492341356671</v>
      </c>
      <c r="I54" s="68">
        <v>38</v>
      </c>
    </row>
    <row r="55" spans="1:9" ht="15" customHeight="1">
      <c r="A55" s="96" t="s">
        <v>107</v>
      </c>
      <c r="B55" s="87">
        <v>0</v>
      </c>
      <c r="C55" s="88">
        <f t="shared" si="0"/>
        <v>0</v>
      </c>
      <c r="D55" s="87">
        <v>0</v>
      </c>
      <c r="E55" s="88">
        <f t="shared" si="0"/>
        <v>0</v>
      </c>
      <c r="F55" s="87">
        <v>7</v>
      </c>
      <c r="G55" s="88">
        <f t="shared" si="0"/>
        <v>38.293216630196937</v>
      </c>
      <c r="H55" s="71">
        <f>LARGE((C55,E55,G55),1)</f>
        <v>38.293216630196937</v>
      </c>
      <c r="I55" s="68">
        <v>39</v>
      </c>
    </row>
    <row r="56" spans="1:9" ht="15" customHeight="1">
      <c r="A56" s="96" t="s">
        <v>113</v>
      </c>
      <c r="B56" s="87">
        <v>0</v>
      </c>
      <c r="C56" s="88">
        <f t="shared" si="0"/>
        <v>0</v>
      </c>
      <c r="D56" s="87">
        <v>0</v>
      </c>
      <c r="E56" s="88">
        <f t="shared" si="0"/>
        <v>0</v>
      </c>
      <c r="F56" s="87">
        <v>1.8</v>
      </c>
      <c r="G56" s="88">
        <f t="shared" si="0"/>
        <v>9.846827133479211</v>
      </c>
      <c r="H56" s="71">
        <f>LARGE((C56,E56,G56),1)</f>
        <v>9.846827133479211</v>
      </c>
      <c r="I56" s="68">
        <v>40</v>
      </c>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371" priority="8"/>
  </conditionalFormatting>
  <conditionalFormatting sqref="A50">
    <cfRule type="duplicateValues" dxfId="370" priority="9"/>
  </conditionalFormatting>
  <conditionalFormatting sqref="A51">
    <cfRule type="duplicateValues" dxfId="369" priority="6"/>
  </conditionalFormatting>
  <conditionalFormatting sqref="A51">
    <cfRule type="duplicateValues" dxfId="368" priority="7"/>
  </conditionalFormatting>
  <conditionalFormatting sqref="A57">
    <cfRule type="duplicateValues" dxfId="367" priority="14"/>
  </conditionalFormatting>
  <conditionalFormatting sqref="A57">
    <cfRule type="duplicateValues" dxfId="366" priority="15"/>
  </conditionalFormatting>
  <conditionalFormatting sqref="A33">
    <cfRule type="duplicateValues" dxfId="365" priority="12"/>
  </conditionalFormatting>
  <conditionalFormatting sqref="A33">
    <cfRule type="duplicateValues" dxfId="364" priority="13"/>
  </conditionalFormatting>
  <conditionalFormatting sqref="A26">
    <cfRule type="duplicateValues" dxfId="363" priority="10"/>
  </conditionalFormatting>
  <conditionalFormatting sqref="A26">
    <cfRule type="duplicateValues" dxfId="362" priority="11"/>
  </conditionalFormatting>
  <conditionalFormatting sqref="A27">
    <cfRule type="duplicateValues" dxfId="361" priority="5"/>
  </conditionalFormatting>
  <conditionalFormatting sqref="A42">
    <cfRule type="duplicateValues" dxfId="360" priority="4"/>
  </conditionalFormatting>
  <conditionalFormatting sqref="A52">
    <cfRule type="duplicateValues" dxfId="359" priority="3"/>
  </conditionalFormatting>
  <conditionalFormatting sqref="A17:A19">
    <cfRule type="duplicateValues" dxfId="358" priority="1"/>
  </conditionalFormatting>
  <conditionalFormatting sqref="A17:A19">
    <cfRule type="duplicateValues" dxfId="357" priority="2"/>
  </conditionalFormatting>
  <conditionalFormatting sqref="A37:A41 A34:A35 A22:A23 A53 A28:A32 A43:A49 A25">
    <cfRule type="duplicateValues" dxfId="356" priority="19"/>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7"/>
  <sheetViews>
    <sheetView topLeftCell="A13" workbookViewId="0">
      <selection activeCell="A30" sqref="A30"/>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135</v>
      </c>
      <c r="C8" s="48"/>
      <c r="D8" s="48"/>
      <c r="E8" s="48"/>
      <c r="F8" s="92"/>
      <c r="G8" s="92"/>
      <c r="H8" s="92"/>
      <c r="I8" s="46"/>
    </row>
    <row r="9" spans="1:9" ht="15" customHeight="1">
      <c r="A9" s="47" t="s">
        <v>0</v>
      </c>
      <c r="B9" s="48" t="s">
        <v>136</v>
      </c>
      <c r="C9" s="48"/>
      <c r="D9" s="48"/>
      <c r="E9" s="48"/>
      <c r="F9" s="92"/>
      <c r="G9" s="92"/>
      <c r="H9" s="92"/>
      <c r="I9" s="46"/>
    </row>
    <row r="10" spans="1:9" ht="15" customHeight="1">
      <c r="A10" s="47" t="s">
        <v>13</v>
      </c>
      <c r="B10" s="159">
        <v>41666</v>
      </c>
      <c r="C10" s="159"/>
      <c r="D10" s="49"/>
      <c r="E10" s="49"/>
      <c r="F10" s="50"/>
      <c r="G10" s="50"/>
      <c r="H10" s="50"/>
      <c r="I10" s="46"/>
    </row>
    <row r="11" spans="1:9" ht="15" customHeight="1">
      <c r="A11" s="47" t="s">
        <v>33</v>
      </c>
      <c r="B11" s="48" t="s">
        <v>75</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0.7</v>
      </c>
      <c r="C14" s="57"/>
      <c r="D14" s="58">
        <v>0</v>
      </c>
      <c r="E14" s="57"/>
      <c r="F14" s="58">
        <v>0.8</v>
      </c>
      <c r="G14" s="57"/>
      <c r="H14" s="59" t="s">
        <v>18</v>
      </c>
      <c r="I14" s="60" t="s">
        <v>25</v>
      </c>
    </row>
    <row r="15" spans="1:9" ht="15" customHeight="1">
      <c r="A15" s="92" t="s">
        <v>14</v>
      </c>
      <c r="B15" s="61">
        <v>89.2</v>
      </c>
      <c r="C15" s="62"/>
      <c r="D15" s="63">
        <v>1</v>
      </c>
      <c r="E15" s="62"/>
      <c r="F15" s="63">
        <v>86.5</v>
      </c>
      <c r="G15" s="62"/>
      <c r="H15" s="59" t="s">
        <v>19</v>
      </c>
      <c r="I15" s="60" t="s">
        <v>26</v>
      </c>
    </row>
    <row r="16" spans="1:9" ht="15" customHeight="1">
      <c r="A16" s="92"/>
      <c r="B16" s="64" t="s">
        <v>5</v>
      </c>
      <c r="C16" s="65" t="s">
        <v>4</v>
      </c>
      <c r="D16" s="65" t="s">
        <v>5</v>
      </c>
      <c r="E16" s="65" t="s">
        <v>4</v>
      </c>
      <c r="F16" s="65" t="s">
        <v>5</v>
      </c>
      <c r="G16" s="65" t="s">
        <v>4</v>
      </c>
      <c r="H16" s="66" t="s">
        <v>4</v>
      </c>
      <c r="I16" s="67">
        <v>62</v>
      </c>
    </row>
    <row r="17" spans="1:9" ht="15" customHeight="1">
      <c r="A17" s="96" t="s">
        <v>137</v>
      </c>
      <c r="B17" s="86">
        <v>81</v>
      </c>
      <c r="C17" s="88">
        <f>B17/B$15*1000*B$14</f>
        <v>635.65022421524657</v>
      </c>
      <c r="D17" s="87">
        <v>0</v>
      </c>
      <c r="E17" s="88">
        <f>D17/D$15*1000*D$14</f>
        <v>0</v>
      </c>
      <c r="F17" s="87">
        <v>84.7</v>
      </c>
      <c r="G17" s="88">
        <f>F17/F$15*1000*F$14</f>
        <v>783.35260115606934</v>
      </c>
      <c r="H17" s="71">
        <f>LARGE((C17,E17,G17),1)</f>
        <v>783.35260115606934</v>
      </c>
      <c r="I17" s="68">
        <v>3</v>
      </c>
    </row>
    <row r="18" spans="1:9" ht="15" customHeight="1">
      <c r="A18" s="96" t="s">
        <v>50</v>
      </c>
      <c r="B18" s="86">
        <v>78.2</v>
      </c>
      <c r="C18" s="88">
        <f>B18/B$15*1000*B$14</f>
        <v>613.67713004484301</v>
      </c>
      <c r="D18" s="87">
        <v>0</v>
      </c>
      <c r="E18" s="88">
        <f>D18/D$15*1000*D$14</f>
        <v>0</v>
      </c>
      <c r="F18" s="87">
        <v>83.5</v>
      </c>
      <c r="G18" s="88">
        <f>F18/F$15*1000*F$14</f>
        <v>772.25433526011568</v>
      </c>
      <c r="H18" s="71">
        <f>LARGE((C18,E18,G18),1)</f>
        <v>772.25433526011568</v>
      </c>
      <c r="I18" s="68">
        <v>4</v>
      </c>
    </row>
    <row r="19" spans="1:9" ht="15" customHeight="1">
      <c r="A19" s="96" t="s">
        <v>54</v>
      </c>
      <c r="B19" s="86">
        <v>85.2</v>
      </c>
      <c r="C19" s="88">
        <f t="shared" ref="C19:G57" si="0">B19/B$15*1000*B$14</f>
        <v>668.60986547085201</v>
      </c>
      <c r="D19" s="87">
        <v>0</v>
      </c>
      <c r="E19" s="88">
        <f t="shared" si="0"/>
        <v>0</v>
      </c>
      <c r="F19" s="87">
        <v>80.5</v>
      </c>
      <c r="G19" s="88">
        <f t="shared" si="0"/>
        <v>744.50867052023125</v>
      </c>
      <c r="H19" s="71">
        <f>LARGE((C19,E19,G19),1)</f>
        <v>744.50867052023125</v>
      </c>
      <c r="I19" s="68">
        <v>8</v>
      </c>
    </row>
    <row r="20" spans="1:9" ht="15" customHeight="1">
      <c r="A20" s="96" t="s">
        <v>61</v>
      </c>
      <c r="B20" s="86">
        <v>77.7</v>
      </c>
      <c r="C20" s="88">
        <f t="shared" si="0"/>
        <v>609.75336322869953</v>
      </c>
      <c r="D20" s="87">
        <v>0</v>
      </c>
      <c r="E20" s="88">
        <f t="shared" si="0"/>
        <v>0</v>
      </c>
      <c r="F20" s="87">
        <v>73.2</v>
      </c>
      <c r="G20" s="88">
        <f>F20/F$15*1000*F$14</f>
        <v>676.99421965317924</v>
      </c>
      <c r="H20" s="71">
        <f>LARGE((C20,E20,G20),1)</f>
        <v>676.99421965317924</v>
      </c>
      <c r="I20" s="68">
        <v>13</v>
      </c>
    </row>
    <row r="21" spans="1:9" ht="15" customHeight="1">
      <c r="A21" s="96" t="s">
        <v>56</v>
      </c>
      <c r="B21" s="86">
        <v>69</v>
      </c>
      <c r="C21" s="88">
        <f t="shared" si="0"/>
        <v>541.47982062780272</v>
      </c>
      <c r="D21" s="87">
        <v>0</v>
      </c>
      <c r="E21" s="88">
        <f>D21/D$15*1000*D$14</f>
        <v>0</v>
      </c>
      <c r="F21" s="87">
        <v>66.5</v>
      </c>
      <c r="G21" s="88">
        <f t="shared" si="0"/>
        <v>615.02890173410412</v>
      </c>
      <c r="H21" s="71">
        <f>LARGE((C21,E21,G21),1)</f>
        <v>615.02890173410412</v>
      </c>
      <c r="I21" s="68">
        <v>15</v>
      </c>
    </row>
    <row r="22" spans="1:9" ht="15" customHeight="1">
      <c r="A22" s="96" t="s">
        <v>53</v>
      </c>
      <c r="B22" s="86">
        <v>69.5</v>
      </c>
      <c r="C22" s="88">
        <f>B22/B$15*1000*B$14</f>
        <v>545.40358744394609</v>
      </c>
      <c r="D22" s="87">
        <v>0</v>
      </c>
      <c r="E22" s="88">
        <f>D22/D$15*1000*D$14</f>
        <v>0</v>
      </c>
      <c r="F22" s="87">
        <v>60.2</v>
      </c>
      <c r="G22" s="88">
        <f>F22/F$15*1000*F$14</f>
        <v>556.76300578034682</v>
      </c>
      <c r="H22" s="71">
        <f>LARGE((C22,E22,G22),1)</f>
        <v>556.76300578034682</v>
      </c>
      <c r="I22" s="68">
        <v>19</v>
      </c>
    </row>
    <row r="23" spans="1:9" ht="15" customHeight="1">
      <c r="A23" s="96" t="s">
        <v>51</v>
      </c>
      <c r="B23" s="86">
        <v>68.2</v>
      </c>
      <c r="C23" s="88">
        <f>B23/B$15*1000*B$14</f>
        <v>535.2017937219731</v>
      </c>
      <c r="D23" s="87">
        <v>0</v>
      </c>
      <c r="E23" s="88">
        <f t="shared" si="0"/>
        <v>0</v>
      </c>
      <c r="F23" s="87">
        <v>0</v>
      </c>
      <c r="G23" s="88">
        <f t="shared" si="0"/>
        <v>0</v>
      </c>
      <c r="H23" s="71">
        <f>LARGE((C23,E23,G23),1)</f>
        <v>535.2017937219731</v>
      </c>
      <c r="I23" s="68">
        <v>26</v>
      </c>
    </row>
    <row r="24" spans="1:9" ht="15" customHeight="1">
      <c r="A24" s="96" t="s">
        <v>83</v>
      </c>
      <c r="B24" s="86">
        <v>68.2</v>
      </c>
      <c r="C24" s="88">
        <f t="shared" si="0"/>
        <v>535.2017937219731</v>
      </c>
      <c r="D24" s="87">
        <v>0</v>
      </c>
      <c r="E24" s="88">
        <f t="shared" si="0"/>
        <v>0</v>
      </c>
      <c r="F24" s="87">
        <v>0</v>
      </c>
      <c r="G24" s="88">
        <f>F24/F$15*1000*F$14</f>
        <v>0</v>
      </c>
      <c r="H24" s="71">
        <f>LARGE((C24,E24,G24),1)</f>
        <v>535.2017937219731</v>
      </c>
      <c r="I24" s="68">
        <v>26</v>
      </c>
    </row>
    <row r="25" spans="1:9" ht="15" customHeight="1">
      <c r="A25" s="96" t="s">
        <v>84</v>
      </c>
      <c r="B25" s="86">
        <v>66.5</v>
      </c>
      <c r="C25" s="88">
        <f t="shared" si="0"/>
        <v>521.86098654708519</v>
      </c>
      <c r="D25" s="87">
        <v>0</v>
      </c>
      <c r="E25" s="88">
        <f t="shared" si="0"/>
        <v>0</v>
      </c>
      <c r="F25" s="87">
        <v>0</v>
      </c>
      <c r="G25" s="88">
        <f t="shared" si="0"/>
        <v>0</v>
      </c>
      <c r="H25" s="71">
        <f>LARGE((C25,E25,G25),1)</f>
        <v>521.86098654708519</v>
      </c>
      <c r="I25" s="68">
        <v>29</v>
      </c>
    </row>
    <row r="26" spans="1:9" ht="15" customHeight="1">
      <c r="A26" s="96" t="s">
        <v>62</v>
      </c>
      <c r="B26" s="86">
        <v>50</v>
      </c>
      <c r="C26" s="88">
        <f t="shared" si="0"/>
        <v>392.37668161434971</v>
      </c>
      <c r="D26" s="87">
        <v>0</v>
      </c>
      <c r="E26" s="88">
        <f t="shared" si="0"/>
        <v>0</v>
      </c>
      <c r="F26" s="87">
        <v>0</v>
      </c>
      <c r="G26" s="88">
        <f t="shared" si="0"/>
        <v>0</v>
      </c>
      <c r="H26" s="71">
        <f>LARGE((C26,E26,G26),1)</f>
        <v>392.37668161434971</v>
      </c>
      <c r="I26" s="68">
        <v>42</v>
      </c>
    </row>
    <row r="27" spans="1:9" ht="15" customHeight="1">
      <c r="A27" s="96" t="s">
        <v>85</v>
      </c>
      <c r="B27" s="86">
        <v>33</v>
      </c>
      <c r="C27" s="88">
        <f t="shared" si="0"/>
        <v>258.96860986547085</v>
      </c>
      <c r="D27" s="87">
        <v>0</v>
      </c>
      <c r="E27" s="88">
        <f t="shared" si="0"/>
        <v>0</v>
      </c>
      <c r="F27" s="87">
        <v>0</v>
      </c>
      <c r="G27" s="88">
        <f t="shared" si="0"/>
        <v>0</v>
      </c>
      <c r="H27" s="71">
        <f>LARGE((C27,E27,G27),1)</f>
        <v>258.96860986547085</v>
      </c>
      <c r="I27" s="68">
        <v>52</v>
      </c>
    </row>
    <row r="28" spans="1:9" ht="15" customHeight="1">
      <c r="A28" s="96" t="s">
        <v>59</v>
      </c>
      <c r="B28" s="86">
        <v>27.5</v>
      </c>
      <c r="C28" s="88">
        <f t="shared" si="0"/>
        <v>215.80717488789236</v>
      </c>
      <c r="D28" s="87">
        <v>0</v>
      </c>
      <c r="E28" s="88">
        <f t="shared" si="0"/>
        <v>0</v>
      </c>
      <c r="F28" s="87">
        <v>0</v>
      </c>
      <c r="G28" s="88">
        <f t="shared" si="0"/>
        <v>0</v>
      </c>
      <c r="H28" s="71">
        <f>LARGE((C28,E28,G28),1)</f>
        <v>215.80717488789236</v>
      </c>
      <c r="I28" s="68">
        <v>55</v>
      </c>
    </row>
    <row r="29" spans="1:9" ht="15" customHeight="1">
      <c r="A29" s="96" t="s">
        <v>139</v>
      </c>
      <c r="B29" s="86">
        <v>26.5</v>
      </c>
      <c r="C29" s="88">
        <f t="shared" si="0"/>
        <v>207.95964125560533</v>
      </c>
      <c r="D29" s="87">
        <v>0</v>
      </c>
      <c r="E29" s="88">
        <f t="shared" si="0"/>
        <v>0</v>
      </c>
      <c r="F29" s="87">
        <v>0</v>
      </c>
      <c r="G29" s="88">
        <f t="shared" si="0"/>
        <v>0</v>
      </c>
      <c r="H29" s="71">
        <f>LARGE((C29,E29,G29),1)</f>
        <v>207.95964125560533</v>
      </c>
      <c r="I29" s="68">
        <v>56</v>
      </c>
    </row>
    <row r="30" spans="1:9" ht="15" customHeight="1">
      <c r="A30" s="147" t="s">
        <v>194</v>
      </c>
      <c r="B30" s="148">
        <v>0</v>
      </c>
      <c r="C30" s="149">
        <f t="shared" si="0"/>
        <v>0</v>
      </c>
      <c r="D30" s="150">
        <v>0</v>
      </c>
      <c r="E30" s="149">
        <f t="shared" si="0"/>
        <v>0</v>
      </c>
      <c r="F30" s="150">
        <v>0</v>
      </c>
      <c r="G30" s="149">
        <v>786</v>
      </c>
      <c r="H30" s="151">
        <f>LARGE((C30,E30,G30),1)</f>
        <v>786</v>
      </c>
      <c r="I30" s="152"/>
    </row>
    <row r="31" spans="1:9" ht="15" customHeight="1">
      <c r="A31" s="76"/>
      <c r="B31" s="86">
        <v>0</v>
      </c>
      <c r="C31" s="88">
        <f t="shared" si="0"/>
        <v>0</v>
      </c>
      <c r="D31" s="87">
        <v>0</v>
      </c>
      <c r="E31" s="88">
        <f t="shared" si="0"/>
        <v>0</v>
      </c>
      <c r="F31" s="87">
        <v>0</v>
      </c>
      <c r="G31" s="88">
        <f t="shared" si="0"/>
        <v>0</v>
      </c>
      <c r="H31" s="71">
        <f>LARGE((C31,E31,G31),1)</f>
        <v>0</v>
      </c>
      <c r="I31" s="68"/>
    </row>
    <row r="32" spans="1:9" ht="15" customHeight="1">
      <c r="A32" s="76"/>
      <c r="B32" s="86">
        <v>0</v>
      </c>
      <c r="C32" s="88">
        <f t="shared" si="0"/>
        <v>0</v>
      </c>
      <c r="D32" s="87">
        <v>0</v>
      </c>
      <c r="E32" s="88">
        <f t="shared" si="0"/>
        <v>0</v>
      </c>
      <c r="F32" s="87">
        <v>0</v>
      </c>
      <c r="G32" s="88">
        <f t="shared" si="0"/>
        <v>0</v>
      </c>
      <c r="H32" s="71">
        <f>LARGE((C32,E32,G32),1)</f>
        <v>0</v>
      </c>
      <c r="I32" s="68"/>
    </row>
    <row r="33" spans="1:9" ht="15" customHeight="1">
      <c r="A33" s="77"/>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355" priority="8"/>
  </conditionalFormatting>
  <conditionalFormatting sqref="A50">
    <cfRule type="duplicateValues" dxfId="354" priority="9"/>
  </conditionalFormatting>
  <conditionalFormatting sqref="A51">
    <cfRule type="duplicateValues" dxfId="353" priority="6"/>
  </conditionalFormatting>
  <conditionalFormatting sqref="A51">
    <cfRule type="duplicateValues" dxfId="352" priority="7"/>
  </conditionalFormatting>
  <conditionalFormatting sqref="A34:A41 A21:A23 A27:A28 A53 A30:A32 A43:A49 A25">
    <cfRule type="duplicateValues" dxfId="351" priority="16"/>
  </conditionalFormatting>
  <conditionalFormatting sqref="A34:A41 A21:A23 A27:A28 A53 A30:A32 A43:A49 A25">
    <cfRule type="duplicateValues" dxfId="350" priority="17"/>
  </conditionalFormatting>
  <conditionalFormatting sqref="A57">
    <cfRule type="duplicateValues" dxfId="349" priority="14"/>
  </conditionalFormatting>
  <conditionalFormatting sqref="A57">
    <cfRule type="duplicateValues" dxfId="348" priority="15"/>
  </conditionalFormatting>
  <conditionalFormatting sqref="A33">
    <cfRule type="duplicateValues" dxfId="347" priority="12"/>
  </conditionalFormatting>
  <conditionalFormatting sqref="A33">
    <cfRule type="duplicateValues" dxfId="346" priority="13"/>
  </conditionalFormatting>
  <conditionalFormatting sqref="A26">
    <cfRule type="duplicateValues" dxfId="345" priority="10"/>
  </conditionalFormatting>
  <conditionalFormatting sqref="A26">
    <cfRule type="duplicateValues" dxfId="344" priority="11"/>
  </conditionalFormatting>
  <conditionalFormatting sqref="A29">
    <cfRule type="duplicateValues" dxfId="343" priority="5"/>
  </conditionalFormatting>
  <conditionalFormatting sqref="A42">
    <cfRule type="duplicateValues" dxfId="342" priority="4"/>
  </conditionalFormatting>
  <conditionalFormatting sqref="A52">
    <cfRule type="duplicateValues" dxfId="341" priority="3"/>
  </conditionalFormatting>
  <conditionalFormatting sqref="A17:A19">
    <cfRule type="duplicateValues" dxfId="340" priority="1"/>
  </conditionalFormatting>
  <conditionalFormatting sqref="A17:A19">
    <cfRule type="duplicateValues" dxfId="339" priority="2"/>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workbookViewId="0">
      <selection activeCell="A19" sqref="A19"/>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142</v>
      </c>
      <c r="C8" s="48"/>
      <c r="D8" s="48"/>
      <c r="E8" s="48"/>
      <c r="F8" s="92"/>
      <c r="G8" s="92"/>
      <c r="H8" s="92"/>
      <c r="I8" s="46"/>
    </row>
    <row r="9" spans="1:9" ht="15" customHeight="1">
      <c r="A9" s="47" t="s">
        <v>0</v>
      </c>
      <c r="B9" s="48" t="s">
        <v>143</v>
      </c>
      <c r="C9" s="48"/>
      <c r="D9" s="48"/>
      <c r="E9" s="48"/>
      <c r="F9" s="92"/>
      <c r="G9" s="92"/>
      <c r="H9" s="92"/>
      <c r="I9" s="46"/>
    </row>
    <row r="10" spans="1:9" ht="15" customHeight="1">
      <c r="A10" s="47" t="s">
        <v>13</v>
      </c>
      <c r="B10" s="159">
        <v>41679</v>
      </c>
      <c r="C10" s="159"/>
      <c r="D10" s="49"/>
      <c r="E10" s="49"/>
      <c r="F10" s="50"/>
      <c r="G10" s="50"/>
      <c r="H10" s="50"/>
      <c r="I10" s="46"/>
    </row>
    <row r="11" spans="1:9" ht="15" customHeight="1">
      <c r="A11" s="47" t="s">
        <v>33</v>
      </c>
      <c r="B11" s="48" t="s">
        <v>75</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v>
      </c>
      <c r="C14" s="57"/>
      <c r="D14" s="58">
        <v>0</v>
      </c>
      <c r="E14" s="57"/>
      <c r="F14" s="58">
        <v>0.5</v>
      </c>
      <c r="G14" s="57"/>
      <c r="H14" s="59" t="s">
        <v>18</v>
      </c>
      <c r="I14" s="60" t="s">
        <v>25</v>
      </c>
    </row>
    <row r="15" spans="1:9" ht="15" customHeight="1">
      <c r="A15" s="92" t="s">
        <v>14</v>
      </c>
      <c r="B15" s="61">
        <v>1</v>
      </c>
      <c r="C15" s="62"/>
      <c r="D15" s="63">
        <v>1</v>
      </c>
      <c r="E15" s="62"/>
      <c r="F15" s="63">
        <v>87.2</v>
      </c>
      <c r="G15" s="62"/>
      <c r="H15" s="59" t="s">
        <v>19</v>
      </c>
      <c r="I15" s="60" t="s">
        <v>26</v>
      </c>
    </row>
    <row r="16" spans="1:9" ht="15" customHeight="1">
      <c r="A16" s="92"/>
      <c r="B16" s="64" t="s">
        <v>5</v>
      </c>
      <c r="C16" s="65" t="s">
        <v>4</v>
      </c>
      <c r="D16" s="65" t="s">
        <v>5</v>
      </c>
      <c r="E16" s="65" t="s">
        <v>4</v>
      </c>
      <c r="F16" s="65" t="s">
        <v>5</v>
      </c>
      <c r="G16" s="65" t="s">
        <v>4</v>
      </c>
      <c r="H16" s="66" t="s">
        <v>4</v>
      </c>
      <c r="I16" s="67">
        <v>43</v>
      </c>
    </row>
    <row r="17" spans="1:9" ht="15" customHeight="1">
      <c r="A17" s="96" t="s">
        <v>55</v>
      </c>
      <c r="B17" s="86">
        <v>0</v>
      </c>
      <c r="C17" s="88">
        <f>B17/B$15*1000*B$14</f>
        <v>0</v>
      </c>
      <c r="D17" s="87">
        <v>0</v>
      </c>
      <c r="E17" s="88">
        <f>D17/D$15*1000*D$14</f>
        <v>0</v>
      </c>
      <c r="F17" s="87">
        <v>87.2</v>
      </c>
      <c r="G17" s="88">
        <f>F17/F$15*1000*F$14</f>
        <v>500</v>
      </c>
      <c r="H17" s="71">
        <f>LARGE((C17,E17,G17),1)</f>
        <v>500</v>
      </c>
      <c r="I17" s="68">
        <v>1</v>
      </c>
    </row>
    <row r="18" spans="1:9" ht="15" customHeight="1">
      <c r="A18" s="96" t="s">
        <v>146</v>
      </c>
      <c r="B18" s="86">
        <v>0</v>
      </c>
      <c r="C18" s="88">
        <f>B18/B$15*1000*B$14</f>
        <v>0</v>
      </c>
      <c r="D18" s="87">
        <v>0</v>
      </c>
      <c r="E18" s="88">
        <f>D18/D$15*1000*D$14</f>
        <v>0</v>
      </c>
      <c r="F18" s="87">
        <v>83.4</v>
      </c>
      <c r="G18" s="88">
        <f>F18/F$15*1000*F$14</f>
        <v>478.21100917431193</v>
      </c>
      <c r="H18" s="71">
        <f>LARGE((C18,E18,G18),1)</f>
        <v>478.21100917431193</v>
      </c>
      <c r="I18" s="68">
        <v>2</v>
      </c>
    </row>
    <row r="19" spans="1:9" ht="15" customHeight="1">
      <c r="A19" s="96" t="s">
        <v>80</v>
      </c>
      <c r="B19" s="86">
        <v>0</v>
      </c>
      <c r="C19" s="88">
        <f t="shared" ref="C19:G58" si="0">B19/B$15*1000*B$14</f>
        <v>0</v>
      </c>
      <c r="D19" s="87">
        <v>0</v>
      </c>
      <c r="E19" s="88">
        <f t="shared" si="0"/>
        <v>0</v>
      </c>
      <c r="F19" s="87">
        <v>82.4</v>
      </c>
      <c r="G19" s="88">
        <f t="shared" si="0"/>
        <v>472.47706422018348</v>
      </c>
      <c r="H19" s="71">
        <f>LARGE((C19,E19,G19),1)</f>
        <v>472.47706422018348</v>
      </c>
      <c r="I19" s="68">
        <v>3</v>
      </c>
    </row>
    <row r="20" spans="1:9" ht="15" customHeight="1">
      <c r="A20" s="96" t="s">
        <v>86</v>
      </c>
      <c r="B20" s="86">
        <v>0</v>
      </c>
      <c r="C20" s="88">
        <f t="shared" si="0"/>
        <v>0</v>
      </c>
      <c r="D20" s="87">
        <v>0</v>
      </c>
      <c r="E20" s="88">
        <f t="shared" si="0"/>
        <v>0</v>
      </c>
      <c r="F20" s="87">
        <v>81.2</v>
      </c>
      <c r="G20" s="88">
        <f>F20/F$15*1000*F$14</f>
        <v>465.59633027522932</v>
      </c>
      <c r="H20" s="71">
        <f>LARGE((C20,E20,G20),1)</f>
        <v>465.59633027522932</v>
      </c>
      <c r="I20" s="68">
        <v>4</v>
      </c>
    </row>
    <row r="21" spans="1:9" ht="15" customHeight="1">
      <c r="A21" s="96" t="s">
        <v>62</v>
      </c>
      <c r="B21" s="86">
        <v>0</v>
      </c>
      <c r="C21" s="88">
        <f t="shared" si="0"/>
        <v>0</v>
      </c>
      <c r="D21" s="87">
        <v>0</v>
      </c>
      <c r="E21" s="88">
        <f>D21/D$15*1000*D$14</f>
        <v>0</v>
      </c>
      <c r="F21" s="87">
        <v>77.8</v>
      </c>
      <c r="G21" s="88">
        <f t="shared" si="0"/>
        <v>446.10091743119261</v>
      </c>
      <c r="H21" s="71">
        <f>LARGE((C21,E21,G21),1)</f>
        <v>446.10091743119261</v>
      </c>
      <c r="I21" s="68">
        <v>5</v>
      </c>
    </row>
    <row r="22" spans="1:9" ht="15" customHeight="1">
      <c r="A22" s="96" t="s">
        <v>139</v>
      </c>
      <c r="B22" s="86">
        <v>0</v>
      </c>
      <c r="C22" s="88">
        <f>B22/B$15*1000*B$14</f>
        <v>0</v>
      </c>
      <c r="D22" s="87">
        <v>0</v>
      </c>
      <c r="E22" s="88">
        <f>D22/D$15*1000*D$14</f>
        <v>0</v>
      </c>
      <c r="F22" s="87">
        <v>75.8</v>
      </c>
      <c r="G22" s="88">
        <f>F22/F$15*1000*F$14</f>
        <v>434.63302752293578</v>
      </c>
      <c r="H22" s="71">
        <f>LARGE((C22,E22,G22),1)</f>
        <v>434.63302752293578</v>
      </c>
      <c r="I22" s="68">
        <v>6</v>
      </c>
    </row>
    <row r="23" spans="1:9" ht="15" customHeight="1">
      <c r="A23" s="96" t="s">
        <v>89</v>
      </c>
      <c r="B23" s="86">
        <v>0</v>
      </c>
      <c r="C23" s="88">
        <f>B23/B$15*1000*B$14</f>
        <v>0</v>
      </c>
      <c r="D23" s="87">
        <v>0</v>
      </c>
      <c r="E23" s="88">
        <f t="shared" si="0"/>
        <v>0</v>
      </c>
      <c r="F23" s="87">
        <v>73</v>
      </c>
      <c r="G23" s="88">
        <f t="shared" si="0"/>
        <v>418.57798165137609</v>
      </c>
      <c r="H23" s="71">
        <f>LARGE((C23,E23,G23),1)</f>
        <v>418.57798165137609</v>
      </c>
      <c r="I23" s="68">
        <v>7</v>
      </c>
    </row>
    <row r="24" spans="1:9" ht="15" customHeight="1">
      <c r="A24" s="96" t="s">
        <v>148</v>
      </c>
      <c r="B24" s="86">
        <v>0</v>
      </c>
      <c r="C24" s="88">
        <f t="shared" si="0"/>
        <v>0</v>
      </c>
      <c r="D24" s="87">
        <v>0</v>
      </c>
      <c r="E24" s="88">
        <f t="shared" si="0"/>
        <v>0</v>
      </c>
      <c r="F24" s="87">
        <v>73</v>
      </c>
      <c r="G24" s="88">
        <f>F24/F$15*1000*F$14</f>
        <v>418.57798165137609</v>
      </c>
      <c r="H24" s="71">
        <f>LARGE((C24,E24,G24),1)</f>
        <v>418.57798165137609</v>
      </c>
      <c r="I24" s="68">
        <v>7</v>
      </c>
    </row>
    <row r="25" spans="1:9" ht="15" customHeight="1">
      <c r="A25" s="96" t="s">
        <v>105</v>
      </c>
      <c r="B25" s="86">
        <v>0</v>
      </c>
      <c r="C25" s="88">
        <f t="shared" si="0"/>
        <v>0</v>
      </c>
      <c r="D25" s="87">
        <v>0</v>
      </c>
      <c r="E25" s="88">
        <f t="shared" si="0"/>
        <v>0</v>
      </c>
      <c r="F25" s="87">
        <v>70.400000000000006</v>
      </c>
      <c r="G25" s="88">
        <f t="shared" si="0"/>
        <v>403.66972477064223</v>
      </c>
      <c r="H25" s="71">
        <f>LARGE((C25,E25,G25),1)</f>
        <v>403.66972477064223</v>
      </c>
      <c r="I25" s="68">
        <v>9</v>
      </c>
    </row>
    <row r="26" spans="1:9" ht="15" customHeight="1">
      <c r="A26" s="109" t="s">
        <v>87</v>
      </c>
      <c r="B26" s="86">
        <v>0</v>
      </c>
      <c r="C26" s="88">
        <f t="shared" si="0"/>
        <v>0</v>
      </c>
      <c r="D26" s="87">
        <v>0</v>
      </c>
      <c r="E26" s="88">
        <f t="shared" si="0"/>
        <v>0</v>
      </c>
      <c r="F26" s="87">
        <v>70.400000000000006</v>
      </c>
      <c r="G26" s="88">
        <f t="shared" si="0"/>
        <v>403.66972477064223</v>
      </c>
      <c r="H26" s="71">
        <f>LARGE((C26,E26,G26),1)</f>
        <v>403.66972477064223</v>
      </c>
      <c r="I26" s="68">
        <v>9</v>
      </c>
    </row>
    <row r="27" spans="1:9" ht="15" customHeight="1">
      <c r="A27" s="96" t="s">
        <v>90</v>
      </c>
      <c r="B27" s="86">
        <v>0</v>
      </c>
      <c r="C27" s="88">
        <f t="shared" si="0"/>
        <v>0</v>
      </c>
      <c r="D27" s="87">
        <v>0</v>
      </c>
      <c r="E27" s="88">
        <f t="shared" si="0"/>
        <v>0</v>
      </c>
      <c r="F27" s="87">
        <v>68.2</v>
      </c>
      <c r="G27" s="88">
        <f t="shared" si="0"/>
        <v>391.05504587155963</v>
      </c>
      <c r="H27" s="71">
        <f>LARGE((C27,E27,G27),1)</f>
        <v>391.05504587155963</v>
      </c>
      <c r="I27" s="68">
        <v>11</v>
      </c>
    </row>
    <row r="28" spans="1:9" ht="15" customHeight="1">
      <c r="A28" s="96" t="s">
        <v>113</v>
      </c>
      <c r="B28" s="86">
        <v>0</v>
      </c>
      <c r="C28" s="88">
        <f t="shared" si="0"/>
        <v>0</v>
      </c>
      <c r="D28" s="87">
        <v>0</v>
      </c>
      <c r="E28" s="88">
        <f t="shared" si="0"/>
        <v>0</v>
      </c>
      <c r="F28" s="87">
        <v>67</v>
      </c>
      <c r="G28" s="88">
        <f t="shared" si="0"/>
        <v>384.17431192660553</v>
      </c>
      <c r="H28" s="71">
        <f>LARGE((C28,E28,G28),1)</f>
        <v>384.17431192660553</v>
      </c>
      <c r="I28" s="68">
        <v>12</v>
      </c>
    </row>
    <row r="29" spans="1:9" ht="15" customHeight="1">
      <c r="A29" s="96" t="s">
        <v>123</v>
      </c>
      <c r="B29" s="86">
        <v>0</v>
      </c>
      <c r="C29" s="88">
        <f t="shared" si="0"/>
        <v>0</v>
      </c>
      <c r="D29" s="87">
        <v>0</v>
      </c>
      <c r="E29" s="88">
        <f t="shared" si="0"/>
        <v>0</v>
      </c>
      <c r="F29" s="87">
        <v>65</v>
      </c>
      <c r="G29" s="88">
        <f t="shared" si="0"/>
        <v>372.70642201834863</v>
      </c>
      <c r="H29" s="71">
        <f>LARGE((C29,E29,G29),1)</f>
        <v>372.70642201834863</v>
      </c>
      <c r="I29" s="68">
        <v>13</v>
      </c>
    </row>
    <row r="30" spans="1:9" ht="15" customHeight="1">
      <c r="A30" s="96" t="s">
        <v>100</v>
      </c>
      <c r="B30" s="86">
        <v>0</v>
      </c>
      <c r="C30" s="88">
        <f t="shared" si="0"/>
        <v>0</v>
      </c>
      <c r="D30" s="87">
        <v>0</v>
      </c>
      <c r="E30" s="88">
        <f t="shared" si="0"/>
        <v>0</v>
      </c>
      <c r="F30" s="87">
        <v>64.599999999999994</v>
      </c>
      <c r="G30" s="88">
        <f t="shared" si="0"/>
        <v>370.41284403669721</v>
      </c>
      <c r="H30" s="71">
        <f>LARGE((C30,E30,G30),1)</f>
        <v>370.41284403669721</v>
      </c>
      <c r="I30" s="68">
        <v>14</v>
      </c>
    </row>
    <row r="31" spans="1:9" ht="15" customHeight="1">
      <c r="A31" s="96" t="s">
        <v>104</v>
      </c>
      <c r="B31" s="86">
        <v>0</v>
      </c>
      <c r="C31" s="88">
        <f t="shared" si="0"/>
        <v>0</v>
      </c>
      <c r="D31" s="87">
        <v>0</v>
      </c>
      <c r="E31" s="88">
        <f t="shared" si="0"/>
        <v>0</v>
      </c>
      <c r="F31" s="87">
        <v>64</v>
      </c>
      <c r="G31" s="88">
        <f t="shared" si="0"/>
        <v>366.97247706422013</v>
      </c>
      <c r="H31" s="71">
        <f>LARGE((C31,E31,G31),1)</f>
        <v>366.97247706422013</v>
      </c>
      <c r="I31" s="68">
        <v>15</v>
      </c>
    </row>
    <row r="32" spans="1:9" ht="15" customHeight="1">
      <c r="A32" s="96" t="s">
        <v>118</v>
      </c>
      <c r="B32" s="86">
        <v>0</v>
      </c>
      <c r="C32" s="88">
        <f t="shared" si="0"/>
        <v>0</v>
      </c>
      <c r="D32" s="87">
        <v>0</v>
      </c>
      <c r="E32" s="88">
        <f t="shared" si="0"/>
        <v>0</v>
      </c>
      <c r="F32" s="87">
        <v>63</v>
      </c>
      <c r="G32" s="88">
        <f t="shared" si="0"/>
        <v>361.23853211009174</v>
      </c>
      <c r="H32" s="71">
        <f>LARGE((C32,E32,G32),1)</f>
        <v>361.23853211009174</v>
      </c>
      <c r="I32" s="68">
        <v>16</v>
      </c>
    </row>
    <row r="33" spans="1:9" ht="15" customHeight="1">
      <c r="A33" s="96" t="s">
        <v>106</v>
      </c>
      <c r="B33" s="86">
        <v>0</v>
      </c>
      <c r="C33" s="88">
        <f t="shared" si="0"/>
        <v>0</v>
      </c>
      <c r="D33" s="87">
        <v>0</v>
      </c>
      <c r="E33" s="88">
        <f t="shared" si="0"/>
        <v>0</v>
      </c>
      <c r="F33" s="87">
        <v>61</v>
      </c>
      <c r="G33" s="88">
        <f t="shared" si="0"/>
        <v>349.77064220183485</v>
      </c>
      <c r="H33" s="71">
        <f>LARGE((C33,E33,G33),1)</f>
        <v>349.77064220183485</v>
      </c>
      <c r="I33" s="68">
        <v>17</v>
      </c>
    </row>
    <row r="34" spans="1:9" ht="15" customHeight="1">
      <c r="A34" s="96" t="s">
        <v>108</v>
      </c>
      <c r="B34" s="86">
        <v>0</v>
      </c>
      <c r="C34" s="88">
        <f t="shared" si="0"/>
        <v>0</v>
      </c>
      <c r="D34" s="87">
        <v>0</v>
      </c>
      <c r="E34" s="88">
        <f t="shared" si="0"/>
        <v>0</v>
      </c>
      <c r="F34" s="87">
        <v>60.6</v>
      </c>
      <c r="G34" s="88">
        <f t="shared" si="0"/>
        <v>347.47706422018348</v>
      </c>
      <c r="H34" s="71">
        <f>LARGE((C34,E34,G34),1)</f>
        <v>347.47706422018348</v>
      </c>
      <c r="I34" s="68">
        <v>18</v>
      </c>
    </row>
    <row r="35" spans="1:9" ht="15" customHeight="1">
      <c r="A35" s="96" t="s">
        <v>114</v>
      </c>
      <c r="B35" s="86">
        <v>0</v>
      </c>
      <c r="C35" s="88">
        <f t="shared" si="0"/>
        <v>0</v>
      </c>
      <c r="D35" s="87">
        <v>0</v>
      </c>
      <c r="E35" s="88">
        <f t="shared" si="0"/>
        <v>0</v>
      </c>
      <c r="F35" s="87">
        <v>60</v>
      </c>
      <c r="G35" s="88">
        <f t="shared" si="0"/>
        <v>344.0366972477064</v>
      </c>
      <c r="H35" s="71">
        <f>LARGE((C35,E35,G35),1)</f>
        <v>344.0366972477064</v>
      </c>
      <c r="I35" s="68">
        <v>19</v>
      </c>
    </row>
    <row r="36" spans="1:9" ht="15" customHeight="1">
      <c r="A36" s="96" t="s">
        <v>149</v>
      </c>
      <c r="B36" s="86">
        <v>0</v>
      </c>
      <c r="C36" s="88">
        <f t="shared" si="0"/>
        <v>0</v>
      </c>
      <c r="D36" s="87">
        <v>0</v>
      </c>
      <c r="E36" s="88">
        <f t="shared" si="0"/>
        <v>0</v>
      </c>
      <c r="F36" s="87">
        <v>58.6</v>
      </c>
      <c r="G36" s="88">
        <f t="shared" si="0"/>
        <v>336.00917431192664</v>
      </c>
      <c r="H36" s="71">
        <f>LARGE((C36,E36,G36),1)</f>
        <v>336.00917431192664</v>
      </c>
      <c r="I36" s="68">
        <v>20</v>
      </c>
    </row>
    <row r="37" spans="1:9" ht="15" customHeight="1">
      <c r="A37" s="96" t="s">
        <v>99</v>
      </c>
      <c r="B37" s="86">
        <v>0</v>
      </c>
      <c r="C37" s="88">
        <f t="shared" si="0"/>
        <v>0</v>
      </c>
      <c r="D37" s="87">
        <v>0</v>
      </c>
      <c r="E37" s="88">
        <f t="shared" si="0"/>
        <v>0</v>
      </c>
      <c r="F37" s="87">
        <v>58.4</v>
      </c>
      <c r="G37" s="88">
        <f t="shared" si="0"/>
        <v>334.86238532110093</v>
      </c>
      <c r="H37" s="71">
        <f>LARGE((C37,E37,G37),1)</f>
        <v>334.86238532110093</v>
      </c>
      <c r="I37" s="68">
        <v>21</v>
      </c>
    </row>
    <row r="38" spans="1:9" ht="15" customHeight="1">
      <c r="A38" s="96" t="s">
        <v>122</v>
      </c>
      <c r="B38" s="86">
        <v>0</v>
      </c>
      <c r="C38" s="88">
        <f t="shared" si="0"/>
        <v>0</v>
      </c>
      <c r="D38" s="87">
        <v>0</v>
      </c>
      <c r="E38" s="88">
        <f t="shared" si="0"/>
        <v>0</v>
      </c>
      <c r="F38" s="87">
        <v>57</v>
      </c>
      <c r="G38" s="88">
        <f t="shared" si="0"/>
        <v>326.83486238532112</v>
      </c>
      <c r="H38" s="71">
        <f>LARGE((C38,E38,G38),1)</f>
        <v>326.83486238532112</v>
      </c>
      <c r="I38" s="68">
        <v>22</v>
      </c>
    </row>
    <row r="39" spans="1:9" ht="15" customHeight="1">
      <c r="A39" s="96" t="s">
        <v>117</v>
      </c>
      <c r="B39" s="86">
        <v>0</v>
      </c>
      <c r="C39" s="88">
        <f t="shared" si="0"/>
        <v>0</v>
      </c>
      <c r="D39" s="87">
        <v>0</v>
      </c>
      <c r="E39" s="88">
        <f t="shared" si="0"/>
        <v>0</v>
      </c>
      <c r="F39" s="87">
        <v>56.4</v>
      </c>
      <c r="G39" s="88">
        <f t="shared" si="0"/>
        <v>323.39449541284404</v>
      </c>
      <c r="H39" s="71">
        <f>LARGE((C39,E39,G39),1)</f>
        <v>323.39449541284404</v>
      </c>
      <c r="I39" s="68">
        <v>23</v>
      </c>
    </row>
    <row r="40" spans="1:9" ht="15" customHeight="1">
      <c r="A40" s="96" t="s">
        <v>102</v>
      </c>
      <c r="B40" s="86">
        <v>0</v>
      </c>
      <c r="C40" s="88">
        <f t="shared" si="0"/>
        <v>0</v>
      </c>
      <c r="D40" s="87">
        <v>0</v>
      </c>
      <c r="E40" s="88">
        <f t="shared" si="0"/>
        <v>0</v>
      </c>
      <c r="F40" s="87">
        <v>56.2</v>
      </c>
      <c r="G40" s="88">
        <f t="shared" si="0"/>
        <v>322.24770642201833</v>
      </c>
      <c r="H40" s="71">
        <f>LARGE((C40,E40,G40),1)</f>
        <v>322.24770642201833</v>
      </c>
      <c r="I40" s="68">
        <v>24</v>
      </c>
    </row>
    <row r="41" spans="1:9" ht="15" customHeight="1">
      <c r="A41" s="96" t="s">
        <v>130</v>
      </c>
      <c r="B41" s="87">
        <v>0</v>
      </c>
      <c r="C41" s="88">
        <f t="shared" si="0"/>
        <v>0</v>
      </c>
      <c r="D41" s="87">
        <v>0</v>
      </c>
      <c r="E41" s="88">
        <f t="shared" si="0"/>
        <v>0</v>
      </c>
      <c r="F41" s="87">
        <v>54.2</v>
      </c>
      <c r="G41" s="88">
        <f t="shared" si="0"/>
        <v>310.77981651376149</v>
      </c>
      <c r="H41" s="71">
        <f>LARGE((C41,E41,G41),1)</f>
        <v>310.77981651376149</v>
      </c>
      <c r="I41" s="68">
        <v>25</v>
      </c>
    </row>
    <row r="42" spans="1:9" ht="15" customHeight="1">
      <c r="A42" s="96" t="s">
        <v>125</v>
      </c>
      <c r="B42" s="87">
        <v>0</v>
      </c>
      <c r="C42" s="88">
        <f t="shared" si="0"/>
        <v>0</v>
      </c>
      <c r="D42" s="87">
        <v>0</v>
      </c>
      <c r="E42" s="88">
        <f t="shared" si="0"/>
        <v>0</v>
      </c>
      <c r="F42" s="87">
        <v>53.6</v>
      </c>
      <c r="G42" s="88">
        <f t="shared" si="0"/>
        <v>307.33944954128441</v>
      </c>
      <c r="H42" s="71">
        <f>LARGE((C42,E42,G42),1)</f>
        <v>307.33944954128441</v>
      </c>
      <c r="I42" s="68">
        <v>26</v>
      </c>
    </row>
    <row r="43" spans="1:9" ht="15" customHeight="1">
      <c r="A43" s="96" t="s">
        <v>107</v>
      </c>
      <c r="B43" s="87">
        <v>0</v>
      </c>
      <c r="C43" s="88">
        <f t="shared" si="0"/>
        <v>0</v>
      </c>
      <c r="D43" s="87">
        <v>0</v>
      </c>
      <c r="E43" s="88">
        <f t="shared" si="0"/>
        <v>0</v>
      </c>
      <c r="F43" s="87">
        <v>53.2</v>
      </c>
      <c r="G43" s="88">
        <f t="shared" si="0"/>
        <v>305.04587155963304</v>
      </c>
      <c r="H43" s="71">
        <f>LARGE((C43,E43,G43),1)</f>
        <v>305.04587155963304</v>
      </c>
      <c r="I43" s="68">
        <v>27</v>
      </c>
    </row>
    <row r="44" spans="1:9" ht="15" customHeight="1">
      <c r="A44" s="96" t="s">
        <v>115</v>
      </c>
      <c r="B44" s="87">
        <v>0</v>
      </c>
      <c r="C44" s="88">
        <f t="shared" si="0"/>
        <v>0</v>
      </c>
      <c r="D44" s="87">
        <v>0</v>
      </c>
      <c r="E44" s="88">
        <f t="shared" si="0"/>
        <v>0</v>
      </c>
      <c r="F44" s="87">
        <v>52</v>
      </c>
      <c r="G44" s="88">
        <f t="shared" si="0"/>
        <v>298.16513761467888</v>
      </c>
      <c r="H44" s="71">
        <f>LARGE((C44,E44,G44),1)</f>
        <v>298.16513761467888</v>
      </c>
      <c r="I44" s="68">
        <v>28</v>
      </c>
    </row>
    <row r="45" spans="1:9" ht="15" customHeight="1">
      <c r="A45" s="96" t="s">
        <v>150</v>
      </c>
      <c r="B45" s="87">
        <v>0</v>
      </c>
      <c r="C45" s="88">
        <f t="shared" si="0"/>
        <v>0</v>
      </c>
      <c r="D45" s="87">
        <v>0</v>
      </c>
      <c r="E45" s="88">
        <f t="shared" si="0"/>
        <v>0</v>
      </c>
      <c r="F45" s="87">
        <v>51.6</v>
      </c>
      <c r="G45" s="88">
        <f t="shared" si="0"/>
        <v>295.87155963302752</v>
      </c>
      <c r="H45" s="71">
        <f>LARGE((C45,E45,G45),1)</f>
        <v>295.87155963302752</v>
      </c>
      <c r="I45" s="68">
        <v>29</v>
      </c>
    </row>
    <row r="46" spans="1:9" ht="15" customHeight="1">
      <c r="A46" s="96" t="s">
        <v>124</v>
      </c>
      <c r="B46" s="87">
        <v>0</v>
      </c>
      <c r="C46" s="88">
        <f t="shared" si="0"/>
        <v>0</v>
      </c>
      <c r="D46" s="87">
        <v>0</v>
      </c>
      <c r="E46" s="88">
        <f t="shared" si="0"/>
        <v>0</v>
      </c>
      <c r="F46" s="87">
        <v>51.6</v>
      </c>
      <c r="G46" s="88">
        <f t="shared" si="0"/>
        <v>295.87155963302752</v>
      </c>
      <c r="H46" s="71">
        <f>LARGE((C46,E46,G46),1)</f>
        <v>295.87155963302752</v>
      </c>
      <c r="I46" s="68">
        <v>29</v>
      </c>
    </row>
    <row r="47" spans="1:9" ht="15" customHeight="1">
      <c r="A47" s="96" t="s">
        <v>152</v>
      </c>
      <c r="B47" s="87">
        <v>0</v>
      </c>
      <c r="C47" s="88">
        <f t="shared" si="0"/>
        <v>0</v>
      </c>
      <c r="D47" s="87">
        <v>0</v>
      </c>
      <c r="E47" s="88">
        <f t="shared" si="0"/>
        <v>0</v>
      </c>
      <c r="F47" s="87">
        <v>50.6</v>
      </c>
      <c r="G47" s="88">
        <f t="shared" si="0"/>
        <v>290.13761467889907</v>
      </c>
      <c r="H47" s="71">
        <f>LARGE((C47,E47,G47),1)</f>
        <v>290.13761467889907</v>
      </c>
      <c r="I47" s="68">
        <v>31</v>
      </c>
    </row>
    <row r="48" spans="1:9" ht="15" customHeight="1">
      <c r="A48" s="96" t="s">
        <v>153</v>
      </c>
      <c r="B48" s="87">
        <v>0</v>
      </c>
      <c r="C48" s="88">
        <f t="shared" si="0"/>
        <v>0</v>
      </c>
      <c r="D48" s="87">
        <v>0</v>
      </c>
      <c r="E48" s="88">
        <f t="shared" si="0"/>
        <v>0</v>
      </c>
      <c r="F48" s="87">
        <v>50.6</v>
      </c>
      <c r="G48" s="88">
        <f t="shared" si="0"/>
        <v>290.13761467889907</v>
      </c>
      <c r="H48" s="71">
        <f>LARGE((C48,E48,G48),1)</f>
        <v>290.13761467889907</v>
      </c>
      <c r="I48" s="68">
        <v>31</v>
      </c>
    </row>
    <row r="49" spans="1:9" ht="15" customHeight="1">
      <c r="A49" s="96" t="s">
        <v>154</v>
      </c>
      <c r="B49" s="87">
        <v>0</v>
      </c>
      <c r="C49" s="88">
        <f t="shared" si="0"/>
        <v>0</v>
      </c>
      <c r="D49" s="87">
        <v>0</v>
      </c>
      <c r="E49" s="88">
        <f t="shared" si="0"/>
        <v>0</v>
      </c>
      <c r="F49" s="87">
        <v>48.8</v>
      </c>
      <c r="G49" s="88">
        <f t="shared" si="0"/>
        <v>279.81651376146789</v>
      </c>
      <c r="H49" s="71">
        <f>LARGE((C49,E49,G49),1)</f>
        <v>279.81651376146789</v>
      </c>
      <c r="I49" s="68">
        <v>33</v>
      </c>
    </row>
    <row r="50" spans="1:9" ht="15" customHeight="1">
      <c r="A50" s="96" t="s">
        <v>155</v>
      </c>
      <c r="B50" s="87">
        <v>0</v>
      </c>
      <c r="C50" s="88">
        <f t="shared" si="0"/>
        <v>0</v>
      </c>
      <c r="D50" s="87">
        <v>0</v>
      </c>
      <c r="E50" s="88">
        <f t="shared" si="0"/>
        <v>0</v>
      </c>
      <c r="F50" s="87">
        <v>48</v>
      </c>
      <c r="G50" s="88">
        <f t="shared" si="0"/>
        <v>275.22935779816515</v>
      </c>
      <c r="H50" s="71">
        <f>LARGE((C50,E50,G50),1)</f>
        <v>275.22935779816515</v>
      </c>
      <c r="I50" s="68">
        <v>34</v>
      </c>
    </row>
    <row r="51" spans="1:9" ht="15" customHeight="1">
      <c r="A51" s="96" t="s">
        <v>156</v>
      </c>
      <c r="B51" s="87">
        <v>0</v>
      </c>
      <c r="C51" s="88">
        <f t="shared" si="0"/>
        <v>0</v>
      </c>
      <c r="D51" s="87">
        <v>0</v>
      </c>
      <c r="E51" s="88">
        <f t="shared" si="0"/>
        <v>0</v>
      </c>
      <c r="F51" s="87">
        <v>46.8</v>
      </c>
      <c r="G51" s="88">
        <f t="shared" si="0"/>
        <v>268.348623853211</v>
      </c>
      <c r="H51" s="71">
        <f>LARGE((C51,E51,G51),1)</f>
        <v>268.348623853211</v>
      </c>
      <c r="I51" s="68">
        <v>35</v>
      </c>
    </row>
    <row r="52" spans="1:9" ht="15" customHeight="1">
      <c r="A52" s="96" t="s">
        <v>132</v>
      </c>
      <c r="B52" s="87">
        <v>0</v>
      </c>
      <c r="C52" s="88">
        <v>0</v>
      </c>
      <c r="D52" s="87">
        <v>0</v>
      </c>
      <c r="E52" s="88">
        <v>0</v>
      </c>
      <c r="F52" s="87">
        <v>44.6</v>
      </c>
      <c r="G52" s="88">
        <f t="shared" si="0"/>
        <v>255.73394495412845</v>
      </c>
      <c r="H52" s="71">
        <f>LARGE((C52,E52,G52),1)</f>
        <v>255.73394495412845</v>
      </c>
      <c r="I52" s="68">
        <v>36</v>
      </c>
    </row>
    <row r="53" spans="1:9" ht="15" customHeight="1">
      <c r="A53" s="96" t="s">
        <v>111</v>
      </c>
      <c r="B53" s="87">
        <v>0</v>
      </c>
      <c r="C53" s="88">
        <f t="shared" si="0"/>
        <v>0</v>
      </c>
      <c r="D53" s="87">
        <v>0</v>
      </c>
      <c r="E53" s="88">
        <f t="shared" si="0"/>
        <v>0</v>
      </c>
      <c r="F53" s="87">
        <v>41</v>
      </c>
      <c r="G53" s="88">
        <f t="shared" si="0"/>
        <v>235.09174311926606</v>
      </c>
      <c r="H53" s="71">
        <f>LARGE((C53,E53,G53),1)</f>
        <v>235.09174311926606</v>
      </c>
      <c r="I53" s="68">
        <v>37</v>
      </c>
    </row>
    <row r="54" spans="1:9" ht="15" customHeight="1">
      <c r="A54" s="96" t="s">
        <v>134</v>
      </c>
      <c r="B54" s="87">
        <v>0</v>
      </c>
      <c r="C54" s="88">
        <f t="shared" si="0"/>
        <v>0</v>
      </c>
      <c r="D54" s="87">
        <v>0</v>
      </c>
      <c r="E54" s="88">
        <f t="shared" si="0"/>
        <v>0</v>
      </c>
      <c r="F54" s="87">
        <v>40.6</v>
      </c>
      <c r="G54" s="88">
        <f t="shared" si="0"/>
        <v>232.79816513761466</v>
      </c>
      <c r="H54" s="71">
        <f>LARGE((C54,E54,G54),1)</f>
        <v>232.79816513761466</v>
      </c>
      <c r="I54" s="68">
        <v>38</v>
      </c>
    </row>
    <row r="55" spans="1:9" ht="15" customHeight="1">
      <c r="A55" s="96" t="s">
        <v>157</v>
      </c>
      <c r="B55" s="87">
        <v>0</v>
      </c>
      <c r="C55" s="88">
        <f t="shared" si="0"/>
        <v>0</v>
      </c>
      <c r="D55" s="87">
        <v>0</v>
      </c>
      <c r="E55" s="88">
        <f t="shared" si="0"/>
        <v>0</v>
      </c>
      <c r="F55" s="87">
        <v>35.6</v>
      </c>
      <c r="G55" s="88">
        <f t="shared" si="0"/>
        <v>204.12844036697248</v>
      </c>
      <c r="H55" s="71">
        <f>LARGE((C55,E55,G55),1)</f>
        <v>204.12844036697248</v>
      </c>
      <c r="I55" s="68">
        <v>39</v>
      </c>
    </row>
    <row r="56" spans="1:9" ht="15" customHeight="1">
      <c r="A56" s="96" t="s">
        <v>93</v>
      </c>
      <c r="B56" s="87">
        <v>0</v>
      </c>
      <c r="C56" s="88">
        <f t="shared" si="0"/>
        <v>0</v>
      </c>
      <c r="D56" s="87">
        <v>0</v>
      </c>
      <c r="E56" s="88">
        <f t="shared" si="0"/>
        <v>0</v>
      </c>
      <c r="F56" s="87">
        <v>25.8</v>
      </c>
      <c r="G56" s="88">
        <f t="shared" si="0"/>
        <v>147.93577981651376</v>
      </c>
      <c r="H56" s="71">
        <f>LARGE((C56,E56,G56),1)</f>
        <v>147.93577981651376</v>
      </c>
      <c r="I56" s="68">
        <v>40</v>
      </c>
    </row>
    <row r="57" spans="1:9" ht="15" customHeight="1">
      <c r="A57" s="96" t="s">
        <v>94</v>
      </c>
      <c r="B57" s="87">
        <v>0</v>
      </c>
      <c r="C57" s="88">
        <f t="shared" si="0"/>
        <v>0</v>
      </c>
      <c r="D57" s="87">
        <v>0</v>
      </c>
      <c r="E57" s="88">
        <f t="shared" si="0"/>
        <v>0</v>
      </c>
      <c r="F57" s="87">
        <v>24.4</v>
      </c>
      <c r="G57" s="88">
        <f t="shared" si="0"/>
        <v>139.90825688073394</v>
      </c>
      <c r="H57" s="71">
        <f>LARGE((C57,E57,G57),1)</f>
        <v>139.90825688073394</v>
      </c>
      <c r="I57" s="68">
        <v>41</v>
      </c>
    </row>
    <row r="58" spans="1:9" ht="15" customHeight="1">
      <c r="A58" s="96" t="s">
        <v>95</v>
      </c>
      <c r="B58" s="87">
        <v>0</v>
      </c>
      <c r="C58" s="88">
        <f t="shared" si="0"/>
        <v>0</v>
      </c>
      <c r="D58" s="87">
        <v>0</v>
      </c>
      <c r="E58" s="88">
        <f t="shared" si="0"/>
        <v>0</v>
      </c>
      <c r="F58" s="87">
        <v>22.4</v>
      </c>
      <c r="G58" s="88">
        <f t="shared" si="0"/>
        <v>128.44036697247705</v>
      </c>
      <c r="H58" s="71">
        <f>LARGE((C58,E58,G58),1)</f>
        <v>128.44036697247705</v>
      </c>
      <c r="I58" s="68">
        <v>42</v>
      </c>
    </row>
    <row r="59" spans="1:9" ht="15" customHeight="1">
      <c r="A59" s="96" t="s">
        <v>119</v>
      </c>
      <c r="B59" s="114">
        <v>0</v>
      </c>
      <c r="C59" s="115">
        <f>B59/B$15*1000*B$14</f>
        <v>0</v>
      </c>
      <c r="D59" s="114">
        <v>0</v>
      </c>
      <c r="E59" s="115">
        <f>D59/D$15*1000*D$14</f>
        <v>0</v>
      </c>
      <c r="F59" s="114">
        <v>12.2</v>
      </c>
      <c r="G59" s="115">
        <f>F59/F$15*1000*F$14</f>
        <v>69.954128440366972</v>
      </c>
      <c r="H59" s="116">
        <f>LARGE((C59,E59,G59),1)</f>
        <v>69.954128440366972</v>
      </c>
      <c r="I59" s="68">
        <v>43</v>
      </c>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338" priority="8"/>
  </conditionalFormatting>
  <conditionalFormatting sqref="A50">
    <cfRule type="duplicateValues" dxfId="337" priority="9"/>
  </conditionalFormatting>
  <conditionalFormatting sqref="A51:A52">
    <cfRule type="duplicateValues" dxfId="336" priority="6"/>
  </conditionalFormatting>
  <conditionalFormatting sqref="A51:A52">
    <cfRule type="duplicateValues" dxfId="335" priority="7"/>
  </conditionalFormatting>
  <conditionalFormatting sqref="A34:A41 A21:A23 A27:A28 A54 A30:A32 A43:A49 A25">
    <cfRule type="duplicateValues" dxfId="334" priority="16"/>
  </conditionalFormatting>
  <conditionalFormatting sqref="A34:A41">
    <cfRule type="duplicateValues" dxfId="333" priority="17"/>
  </conditionalFormatting>
  <conditionalFormatting sqref="A58">
    <cfRule type="duplicateValues" dxfId="332" priority="14"/>
  </conditionalFormatting>
  <conditionalFormatting sqref="A58">
    <cfRule type="duplicateValues" dxfId="331" priority="15"/>
  </conditionalFormatting>
  <conditionalFormatting sqref="A33">
    <cfRule type="duplicateValues" dxfId="330" priority="12"/>
  </conditionalFormatting>
  <conditionalFormatting sqref="A33">
    <cfRule type="duplicateValues" dxfId="329" priority="13"/>
  </conditionalFormatting>
  <conditionalFormatting sqref="A26">
    <cfRule type="duplicateValues" dxfId="328" priority="10"/>
  </conditionalFormatting>
  <conditionalFormatting sqref="A26">
    <cfRule type="duplicateValues" dxfId="327" priority="11"/>
  </conditionalFormatting>
  <conditionalFormatting sqref="A29">
    <cfRule type="duplicateValues" dxfId="326" priority="5"/>
  </conditionalFormatting>
  <conditionalFormatting sqref="A42">
    <cfRule type="duplicateValues" dxfId="325" priority="4"/>
  </conditionalFormatting>
  <conditionalFormatting sqref="A53">
    <cfRule type="duplicateValues" dxfId="324" priority="3"/>
  </conditionalFormatting>
  <conditionalFormatting sqref="A17:A19">
    <cfRule type="duplicateValues" dxfId="323" priority="1"/>
  </conditionalFormatting>
  <conditionalFormatting sqref="A17:A19">
    <cfRule type="duplicateValues" dxfId="322" priority="2"/>
  </conditionalFormatting>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workbookViewId="0">
      <selection activeCell="M17" sqref="M17"/>
    </sheetView>
  </sheetViews>
  <sheetFormatPr baseColWidth="10" defaultColWidth="10.5703125" defaultRowHeight="13" x14ac:dyDescent="0"/>
  <cols>
    <col min="1" max="1" width="17.42578125" customWidth="1"/>
    <col min="2" max="2" width="8.5703125" customWidth="1"/>
    <col min="3" max="3" width="8.5703125" style="91" customWidth="1"/>
    <col min="4" max="8" width="8.5703125" customWidth="1"/>
    <col min="9" max="9" width="9.140625" customWidth="1"/>
  </cols>
  <sheetData>
    <row r="1" spans="1:9" ht="15" customHeight="1">
      <c r="A1" s="156"/>
      <c r="B1" s="93"/>
      <c r="C1" s="93"/>
      <c r="D1" s="93"/>
      <c r="E1" s="93"/>
      <c r="F1" s="93"/>
      <c r="G1" s="93"/>
      <c r="H1" s="93"/>
      <c r="I1" s="46"/>
    </row>
    <row r="2" spans="1:9" ht="15" customHeight="1">
      <c r="A2" s="156"/>
      <c r="B2" s="158" t="s">
        <v>43</v>
      </c>
      <c r="C2" s="158"/>
      <c r="D2" s="158"/>
      <c r="E2" s="158"/>
      <c r="F2" s="158"/>
      <c r="G2" s="93"/>
      <c r="H2" s="93"/>
      <c r="I2" s="46"/>
    </row>
    <row r="3" spans="1:9" ht="15" customHeight="1">
      <c r="A3" s="156"/>
      <c r="B3" s="93"/>
      <c r="C3" s="93"/>
      <c r="D3" s="93"/>
      <c r="E3" s="93"/>
      <c r="F3" s="93"/>
      <c r="G3" s="93"/>
      <c r="H3" s="93"/>
      <c r="I3" s="46"/>
    </row>
    <row r="4" spans="1:9" ht="15" customHeight="1">
      <c r="A4" s="156"/>
      <c r="B4" s="158" t="s">
        <v>34</v>
      </c>
      <c r="C4" s="158"/>
      <c r="D4" s="158"/>
      <c r="E4" s="158"/>
      <c r="F4" s="158"/>
      <c r="G4" s="93"/>
      <c r="H4" s="93"/>
      <c r="I4" s="46"/>
    </row>
    <row r="5" spans="1:9" ht="15" customHeight="1">
      <c r="A5" s="156"/>
      <c r="B5" s="93"/>
      <c r="C5" s="93"/>
      <c r="D5" s="93"/>
      <c r="E5" s="93"/>
      <c r="F5" s="93"/>
      <c r="G5" s="93"/>
      <c r="H5" s="93"/>
      <c r="I5" s="46"/>
    </row>
    <row r="6" spans="1:9" ht="15" customHeight="1">
      <c r="A6" s="156"/>
      <c r="B6" s="157"/>
      <c r="C6" s="157"/>
      <c r="D6" s="93"/>
      <c r="E6" s="93"/>
      <c r="F6" s="93"/>
      <c r="G6" s="93"/>
      <c r="H6" s="93"/>
      <c r="I6" s="46"/>
    </row>
    <row r="7" spans="1:9" ht="15" customHeight="1">
      <c r="A7" s="156"/>
      <c r="B7" s="93"/>
      <c r="C7" s="93"/>
      <c r="D7" s="93"/>
      <c r="E7" s="93"/>
      <c r="F7" s="93"/>
      <c r="G7" s="93"/>
      <c r="H7" s="93"/>
      <c r="I7" s="46"/>
    </row>
    <row r="8" spans="1:9" ht="15" customHeight="1">
      <c r="A8" s="47" t="s">
        <v>11</v>
      </c>
      <c r="B8" s="48" t="s">
        <v>159</v>
      </c>
      <c r="C8" s="48"/>
      <c r="D8" s="48"/>
      <c r="E8" s="48"/>
      <c r="F8" s="92"/>
      <c r="G8" s="92"/>
      <c r="H8" s="92"/>
      <c r="I8" s="46"/>
    </row>
    <row r="9" spans="1:9" ht="15" customHeight="1">
      <c r="A9" s="47" t="s">
        <v>0</v>
      </c>
      <c r="B9" s="48" t="s">
        <v>136</v>
      </c>
      <c r="C9" s="48"/>
      <c r="D9" s="48"/>
      <c r="E9" s="48"/>
      <c r="F9" s="92"/>
      <c r="G9" s="92"/>
      <c r="H9" s="92"/>
      <c r="I9" s="46"/>
    </row>
    <row r="10" spans="1:9" ht="15" customHeight="1">
      <c r="A10" s="47" t="s">
        <v>13</v>
      </c>
      <c r="B10" s="159">
        <v>41680</v>
      </c>
      <c r="C10" s="159"/>
      <c r="D10" s="49"/>
      <c r="E10" s="49"/>
      <c r="F10" s="50"/>
      <c r="G10" s="50"/>
      <c r="H10" s="50"/>
      <c r="I10" s="46"/>
    </row>
    <row r="11" spans="1:9" ht="15" customHeight="1">
      <c r="A11" s="47" t="s">
        <v>33</v>
      </c>
      <c r="B11" s="48" t="s">
        <v>160</v>
      </c>
      <c r="C11" s="49"/>
      <c r="D11" s="93"/>
      <c r="E11" s="93"/>
      <c r="F11" s="93"/>
      <c r="G11" s="93"/>
      <c r="H11" s="93"/>
      <c r="I11" s="46"/>
    </row>
    <row r="12" spans="1:9" ht="15" customHeight="1">
      <c r="A12" s="47" t="s">
        <v>16</v>
      </c>
      <c r="B12" s="92" t="s">
        <v>76</v>
      </c>
      <c r="C12" s="93"/>
      <c r="D12" s="93"/>
      <c r="E12" s="93"/>
      <c r="F12" s="93"/>
      <c r="G12" s="93"/>
      <c r="H12" s="93"/>
      <c r="I12" s="46"/>
    </row>
    <row r="13" spans="1:9" ht="15" customHeight="1">
      <c r="A13" s="92" t="s">
        <v>12</v>
      </c>
      <c r="B13" s="51" t="s">
        <v>2</v>
      </c>
      <c r="C13" s="52"/>
      <c r="D13" s="53" t="s">
        <v>17</v>
      </c>
      <c r="E13" s="52"/>
      <c r="F13" s="53" t="s">
        <v>1</v>
      </c>
      <c r="G13" s="52"/>
      <c r="H13" s="54"/>
      <c r="I13" s="55" t="s">
        <v>24</v>
      </c>
    </row>
    <row r="14" spans="1:9" ht="15" customHeight="1">
      <c r="A14" s="92" t="s">
        <v>15</v>
      </c>
      <c r="B14" s="56">
        <v>0.9</v>
      </c>
      <c r="C14" s="57"/>
      <c r="D14" s="58">
        <v>0</v>
      </c>
      <c r="E14" s="57"/>
      <c r="F14" s="58">
        <v>1</v>
      </c>
      <c r="G14" s="57"/>
      <c r="H14" s="59" t="s">
        <v>18</v>
      </c>
      <c r="I14" s="60" t="s">
        <v>25</v>
      </c>
    </row>
    <row r="15" spans="1:9" ht="15" customHeight="1">
      <c r="A15" s="92" t="s">
        <v>14</v>
      </c>
      <c r="B15" s="61">
        <v>86.6</v>
      </c>
      <c r="C15" s="62"/>
      <c r="D15" s="63">
        <v>1</v>
      </c>
      <c r="E15" s="62"/>
      <c r="F15" s="63">
        <v>88.8</v>
      </c>
      <c r="G15" s="62"/>
      <c r="H15" s="59" t="s">
        <v>19</v>
      </c>
      <c r="I15" s="60" t="s">
        <v>26</v>
      </c>
    </row>
    <row r="16" spans="1:9" ht="15" customHeight="1">
      <c r="A16" s="92"/>
      <c r="B16" s="64" t="s">
        <v>5</v>
      </c>
      <c r="C16" s="65" t="s">
        <v>4</v>
      </c>
      <c r="D16" s="65" t="s">
        <v>5</v>
      </c>
      <c r="E16" s="65" t="s">
        <v>4</v>
      </c>
      <c r="F16" s="65" t="s">
        <v>5</v>
      </c>
      <c r="G16" s="65" t="s">
        <v>4</v>
      </c>
      <c r="H16" s="66" t="s">
        <v>4</v>
      </c>
      <c r="I16" s="67">
        <v>33</v>
      </c>
    </row>
    <row r="17" spans="1:9" ht="15" customHeight="1">
      <c r="A17" s="96" t="s">
        <v>158</v>
      </c>
      <c r="B17" s="86">
        <v>50</v>
      </c>
      <c r="C17" s="88">
        <f>B17/B$15*1000*B$14</f>
        <v>519.63048498845274</v>
      </c>
      <c r="D17" s="87">
        <v>0</v>
      </c>
      <c r="E17" s="88">
        <f>D17/D$15*1000*D$14</f>
        <v>0</v>
      </c>
      <c r="F17" s="87">
        <v>0</v>
      </c>
      <c r="G17" s="88">
        <f>F17/F$15*1000*F$14</f>
        <v>0</v>
      </c>
      <c r="H17" s="71">
        <f>LARGE((C17,E17,G17),1)</f>
        <v>519.63048498845274</v>
      </c>
      <c r="I17" s="68">
        <v>19</v>
      </c>
    </row>
    <row r="18" spans="1:9" ht="15" customHeight="1">
      <c r="A18" s="83"/>
      <c r="B18" s="86">
        <v>0</v>
      </c>
      <c r="C18" s="88">
        <f>B18/B$15*1000*B$14</f>
        <v>0</v>
      </c>
      <c r="D18" s="87">
        <v>0</v>
      </c>
      <c r="E18" s="88">
        <f>D18/D$15*1000*D$14</f>
        <v>0</v>
      </c>
      <c r="F18" s="87">
        <v>0</v>
      </c>
      <c r="G18" s="88">
        <f>F18/F$15*1000*F$14</f>
        <v>0</v>
      </c>
      <c r="H18" s="71">
        <f>LARGE((C18,E18,G18),1)</f>
        <v>0</v>
      </c>
      <c r="I18" s="68"/>
    </row>
    <row r="19" spans="1:9" ht="15" customHeight="1">
      <c r="A19" s="83"/>
      <c r="B19" s="86">
        <v>0</v>
      </c>
      <c r="C19" s="88">
        <f t="shared" ref="C19:G57" si="0">B19/B$15*1000*B$14</f>
        <v>0</v>
      </c>
      <c r="D19" s="87">
        <v>0</v>
      </c>
      <c r="E19" s="88">
        <f t="shared" si="0"/>
        <v>0</v>
      </c>
      <c r="F19" s="87">
        <v>0</v>
      </c>
      <c r="G19" s="88">
        <f t="shared" si="0"/>
        <v>0</v>
      </c>
      <c r="H19" s="71">
        <f>LARGE((C19,E19,G19),1)</f>
        <v>0</v>
      </c>
      <c r="I19" s="68"/>
    </row>
    <row r="20" spans="1:9" ht="15" customHeight="1">
      <c r="A20" s="85"/>
      <c r="B20" s="86">
        <v>0</v>
      </c>
      <c r="C20" s="88">
        <f t="shared" si="0"/>
        <v>0</v>
      </c>
      <c r="D20" s="87">
        <v>0</v>
      </c>
      <c r="E20" s="88">
        <f t="shared" si="0"/>
        <v>0</v>
      </c>
      <c r="F20" s="87">
        <v>0</v>
      </c>
      <c r="G20" s="88">
        <f>F20/F$15*1000*F$14</f>
        <v>0</v>
      </c>
      <c r="H20" s="71">
        <f>LARGE((C20,E20,G20),1)</f>
        <v>0</v>
      </c>
      <c r="I20" s="68"/>
    </row>
    <row r="21" spans="1:9" ht="15" customHeight="1">
      <c r="A21" s="73"/>
      <c r="B21" s="86">
        <v>0</v>
      </c>
      <c r="C21" s="88">
        <f t="shared" si="0"/>
        <v>0</v>
      </c>
      <c r="D21" s="87">
        <v>0</v>
      </c>
      <c r="E21" s="88">
        <f>D21/D$15*1000*D$14</f>
        <v>0</v>
      </c>
      <c r="F21" s="87">
        <v>0</v>
      </c>
      <c r="G21" s="88">
        <f t="shared" si="0"/>
        <v>0</v>
      </c>
      <c r="H21" s="71">
        <f>LARGE((C21,E21,G21),1)</f>
        <v>0</v>
      </c>
      <c r="I21" s="68"/>
    </row>
    <row r="22" spans="1:9" ht="15" customHeight="1">
      <c r="A22" s="74"/>
      <c r="B22" s="86">
        <v>0</v>
      </c>
      <c r="C22" s="88">
        <f>B22/B$15*1000*B$14</f>
        <v>0</v>
      </c>
      <c r="D22" s="87">
        <v>0</v>
      </c>
      <c r="E22" s="88">
        <f>D22/D$15*1000*D$14</f>
        <v>0</v>
      </c>
      <c r="F22" s="87">
        <v>0</v>
      </c>
      <c r="G22" s="88">
        <f>F22/F$15*1000*F$14</f>
        <v>0</v>
      </c>
      <c r="H22" s="71">
        <f>LARGE((C22,E22,G22),1)</f>
        <v>0</v>
      </c>
      <c r="I22" s="68"/>
    </row>
    <row r="23" spans="1:9" ht="15" customHeight="1">
      <c r="A23" s="73"/>
      <c r="B23" s="86">
        <v>0</v>
      </c>
      <c r="C23" s="88">
        <f>B23/B$15*1000*B$14</f>
        <v>0</v>
      </c>
      <c r="D23" s="87">
        <v>0</v>
      </c>
      <c r="E23" s="88">
        <f t="shared" si="0"/>
        <v>0</v>
      </c>
      <c r="F23" s="87">
        <v>0</v>
      </c>
      <c r="G23" s="88">
        <f t="shared" si="0"/>
        <v>0</v>
      </c>
      <c r="H23" s="71">
        <f>LARGE((C23,E23,G23),1)</f>
        <v>0</v>
      </c>
      <c r="I23" s="68"/>
    </row>
    <row r="24" spans="1:9" ht="15" customHeight="1">
      <c r="A24" s="84"/>
      <c r="B24" s="86">
        <v>0</v>
      </c>
      <c r="C24" s="88">
        <f t="shared" si="0"/>
        <v>0</v>
      </c>
      <c r="D24" s="87">
        <v>0</v>
      </c>
      <c r="E24" s="88">
        <f t="shared" si="0"/>
        <v>0</v>
      </c>
      <c r="F24" s="87">
        <v>0</v>
      </c>
      <c r="G24" s="88">
        <f>F24/F$15*1000*F$14</f>
        <v>0</v>
      </c>
      <c r="H24" s="71">
        <f>LARGE((C24,E24,G24),1)</f>
        <v>0</v>
      </c>
      <c r="I24" s="68"/>
    </row>
    <row r="25" spans="1:9" ht="15" customHeight="1">
      <c r="A25" s="74"/>
      <c r="B25" s="86">
        <v>0</v>
      </c>
      <c r="C25" s="88">
        <f t="shared" si="0"/>
        <v>0</v>
      </c>
      <c r="D25" s="87">
        <v>0</v>
      </c>
      <c r="E25" s="88">
        <f t="shared" si="0"/>
        <v>0</v>
      </c>
      <c r="F25" s="87">
        <v>0</v>
      </c>
      <c r="G25" s="88">
        <f t="shared" si="0"/>
        <v>0</v>
      </c>
      <c r="H25" s="71">
        <f>LARGE((C25,E25,G25),1)</f>
        <v>0</v>
      </c>
      <c r="I25" s="68"/>
    </row>
    <row r="26" spans="1:9" ht="15" customHeight="1">
      <c r="A26" s="74"/>
      <c r="B26" s="86">
        <v>0</v>
      </c>
      <c r="C26" s="88">
        <f t="shared" si="0"/>
        <v>0</v>
      </c>
      <c r="D26" s="87">
        <v>0</v>
      </c>
      <c r="E26" s="88">
        <f t="shared" si="0"/>
        <v>0</v>
      </c>
      <c r="F26" s="87">
        <v>0</v>
      </c>
      <c r="G26" s="88">
        <f t="shared" si="0"/>
        <v>0</v>
      </c>
      <c r="H26" s="71">
        <f>LARGE((C26,E26,G26),1)</f>
        <v>0</v>
      </c>
      <c r="I26" s="68"/>
    </row>
    <row r="27" spans="1:9" ht="15" customHeight="1">
      <c r="A27" s="74"/>
      <c r="B27" s="86">
        <v>0</v>
      </c>
      <c r="C27" s="88">
        <f t="shared" si="0"/>
        <v>0</v>
      </c>
      <c r="D27" s="87">
        <v>0</v>
      </c>
      <c r="E27" s="88">
        <f t="shared" si="0"/>
        <v>0</v>
      </c>
      <c r="F27" s="87">
        <v>0</v>
      </c>
      <c r="G27" s="88">
        <f t="shared" si="0"/>
        <v>0</v>
      </c>
      <c r="H27" s="71">
        <f>LARGE((C27,E27,G27),1)</f>
        <v>0</v>
      </c>
      <c r="I27" s="68"/>
    </row>
    <row r="28" spans="1:9" ht="15" customHeight="1">
      <c r="A28" s="74"/>
      <c r="B28" s="86">
        <v>0</v>
      </c>
      <c r="C28" s="88">
        <f t="shared" si="0"/>
        <v>0</v>
      </c>
      <c r="D28" s="87">
        <v>0</v>
      </c>
      <c r="E28" s="88">
        <f t="shared" si="0"/>
        <v>0</v>
      </c>
      <c r="F28" s="87">
        <v>0</v>
      </c>
      <c r="G28" s="88">
        <f t="shared" si="0"/>
        <v>0</v>
      </c>
      <c r="H28" s="71">
        <f>LARGE((C28,E28,G28),1)</f>
        <v>0</v>
      </c>
      <c r="I28" s="68"/>
    </row>
    <row r="29" spans="1:9" ht="15" customHeight="1">
      <c r="A29" s="84"/>
      <c r="B29" s="86">
        <v>0</v>
      </c>
      <c r="C29" s="88">
        <f t="shared" si="0"/>
        <v>0</v>
      </c>
      <c r="D29" s="87">
        <v>0</v>
      </c>
      <c r="E29" s="88">
        <f t="shared" si="0"/>
        <v>0</v>
      </c>
      <c r="F29" s="87">
        <v>0</v>
      </c>
      <c r="G29" s="88">
        <f t="shared" si="0"/>
        <v>0</v>
      </c>
      <c r="H29" s="71">
        <f>LARGE((C29,E29,G29),1)</f>
        <v>0</v>
      </c>
      <c r="I29" s="68"/>
    </row>
    <row r="30" spans="1:9" ht="15" customHeight="1">
      <c r="A30" s="76"/>
      <c r="B30" s="86">
        <v>0</v>
      </c>
      <c r="C30" s="88">
        <f t="shared" si="0"/>
        <v>0</v>
      </c>
      <c r="D30" s="87">
        <v>0</v>
      </c>
      <c r="E30" s="88">
        <f t="shared" si="0"/>
        <v>0</v>
      </c>
      <c r="F30" s="87">
        <v>0</v>
      </c>
      <c r="G30" s="88">
        <f t="shared" si="0"/>
        <v>0</v>
      </c>
      <c r="H30" s="71">
        <f>LARGE((C30,E30,G30),1)</f>
        <v>0</v>
      </c>
      <c r="I30" s="68"/>
    </row>
    <row r="31" spans="1:9" ht="15" customHeight="1">
      <c r="A31" s="76"/>
      <c r="B31" s="86">
        <v>0</v>
      </c>
      <c r="C31" s="88">
        <f t="shared" si="0"/>
        <v>0</v>
      </c>
      <c r="D31" s="87">
        <v>0</v>
      </c>
      <c r="E31" s="88">
        <f t="shared" si="0"/>
        <v>0</v>
      </c>
      <c r="F31" s="87">
        <v>0</v>
      </c>
      <c r="G31" s="88">
        <f t="shared" si="0"/>
        <v>0</v>
      </c>
      <c r="H31" s="71">
        <f>LARGE((C31,E31,G31),1)</f>
        <v>0</v>
      </c>
      <c r="I31" s="68"/>
    </row>
    <row r="32" spans="1:9" ht="15" customHeight="1">
      <c r="A32" s="76"/>
      <c r="B32" s="86">
        <v>0</v>
      </c>
      <c r="C32" s="88">
        <f t="shared" si="0"/>
        <v>0</v>
      </c>
      <c r="D32" s="87">
        <v>0</v>
      </c>
      <c r="E32" s="88">
        <f t="shared" si="0"/>
        <v>0</v>
      </c>
      <c r="F32" s="87">
        <v>0</v>
      </c>
      <c r="G32" s="88">
        <f t="shared" si="0"/>
        <v>0</v>
      </c>
      <c r="H32" s="71">
        <f>LARGE((C32,E32,G32),1)</f>
        <v>0</v>
      </c>
      <c r="I32" s="68"/>
    </row>
    <row r="33" spans="1:9" ht="15" customHeight="1">
      <c r="A33" s="77"/>
      <c r="B33" s="86">
        <v>0</v>
      </c>
      <c r="C33" s="88">
        <f t="shared" si="0"/>
        <v>0</v>
      </c>
      <c r="D33" s="87">
        <v>0</v>
      </c>
      <c r="E33" s="88">
        <f t="shared" si="0"/>
        <v>0</v>
      </c>
      <c r="F33" s="87">
        <v>0</v>
      </c>
      <c r="G33" s="88">
        <f t="shared" si="0"/>
        <v>0</v>
      </c>
      <c r="H33" s="71">
        <f>LARGE((C33,E33,G33),1)</f>
        <v>0</v>
      </c>
      <c r="I33" s="68"/>
    </row>
    <row r="34" spans="1:9" ht="15" customHeight="1">
      <c r="A34" s="75"/>
      <c r="B34" s="86">
        <v>0</v>
      </c>
      <c r="C34" s="88">
        <f t="shared" si="0"/>
        <v>0</v>
      </c>
      <c r="D34" s="87">
        <v>0</v>
      </c>
      <c r="E34" s="88">
        <f t="shared" si="0"/>
        <v>0</v>
      </c>
      <c r="F34" s="87">
        <v>0</v>
      </c>
      <c r="G34" s="88">
        <f t="shared" si="0"/>
        <v>0</v>
      </c>
      <c r="H34" s="71">
        <f>LARGE((C34,E34,G34),1)</f>
        <v>0</v>
      </c>
      <c r="I34" s="68"/>
    </row>
    <row r="35" spans="1:9" ht="15" customHeight="1">
      <c r="A35" s="75"/>
      <c r="B35" s="86">
        <v>0</v>
      </c>
      <c r="C35" s="88">
        <f t="shared" si="0"/>
        <v>0</v>
      </c>
      <c r="D35" s="87">
        <v>0</v>
      </c>
      <c r="E35" s="88">
        <f t="shared" si="0"/>
        <v>0</v>
      </c>
      <c r="F35" s="87">
        <v>0</v>
      </c>
      <c r="G35" s="88">
        <f t="shared" si="0"/>
        <v>0</v>
      </c>
      <c r="H35" s="71">
        <f>LARGE((C35,E35,G35),1)</f>
        <v>0</v>
      </c>
      <c r="I35" s="68"/>
    </row>
    <row r="36" spans="1:9" ht="15" customHeight="1">
      <c r="A36" s="75"/>
      <c r="B36" s="86">
        <v>0</v>
      </c>
      <c r="C36" s="88">
        <f t="shared" si="0"/>
        <v>0</v>
      </c>
      <c r="D36" s="87">
        <v>0</v>
      </c>
      <c r="E36" s="88">
        <f t="shared" si="0"/>
        <v>0</v>
      </c>
      <c r="F36" s="87">
        <v>0</v>
      </c>
      <c r="G36" s="88">
        <f t="shared" si="0"/>
        <v>0</v>
      </c>
      <c r="H36" s="71">
        <f>LARGE((C36,E36,G36),1)</f>
        <v>0</v>
      </c>
      <c r="I36" s="68"/>
    </row>
    <row r="37" spans="1:9" ht="15" customHeight="1">
      <c r="A37" s="75"/>
      <c r="B37" s="86">
        <v>0</v>
      </c>
      <c r="C37" s="88">
        <f t="shared" si="0"/>
        <v>0</v>
      </c>
      <c r="D37" s="87">
        <v>0</v>
      </c>
      <c r="E37" s="88">
        <f t="shared" si="0"/>
        <v>0</v>
      </c>
      <c r="F37" s="87">
        <v>0</v>
      </c>
      <c r="G37" s="88">
        <f t="shared" si="0"/>
        <v>0</v>
      </c>
      <c r="H37" s="71">
        <f>LARGE((C37,E37,G37),1)</f>
        <v>0</v>
      </c>
      <c r="I37" s="68"/>
    </row>
    <row r="38" spans="1:9" ht="15" customHeight="1">
      <c r="A38" s="76"/>
      <c r="B38" s="86">
        <v>0</v>
      </c>
      <c r="C38" s="88">
        <f t="shared" si="0"/>
        <v>0</v>
      </c>
      <c r="D38" s="87">
        <v>0</v>
      </c>
      <c r="E38" s="88">
        <f t="shared" si="0"/>
        <v>0</v>
      </c>
      <c r="F38" s="87">
        <v>0</v>
      </c>
      <c r="G38" s="88">
        <f t="shared" si="0"/>
        <v>0</v>
      </c>
      <c r="H38" s="71">
        <f>LARGE((C38,E38,G38),1)</f>
        <v>0</v>
      </c>
      <c r="I38" s="68"/>
    </row>
    <row r="39" spans="1:9" ht="15" customHeight="1">
      <c r="A39" s="76"/>
      <c r="B39" s="86">
        <v>0</v>
      </c>
      <c r="C39" s="88">
        <f t="shared" si="0"/>
        <v>0</v>
      </c>
      <c r="D39" s="87">
        <v>0</v>
      </c>
      <c r="E39" s="88">
        <f t="shared" si="0"/>
        <v>0</v>
      </c>
      <c r="F39" s="87">
        <v>0</v>
      </c>
      <c r="G39" s="88">
        <f t="shared" si="0"/>
        <v>0</v>
      </c>
      <c r="H39" s="71">
        <f>LARGE((C39,E39,G39),1)</f>
        <v>0</v>
      </c>
      <c r="I39" s="68"/>
    </row>
    <row r="40" spans="1:9" ht="15" customHeight="1">
      <c r="A40" s="75"/>
      <c r="B40" s="86">
        <v>0</v>
      </c>
      <c r="C40" s="88">
        <f t="shared" si="0"/>
        <v>0</v>
      </c>
      <c r="D40" s="87">
        <v>0</v>
      </c>
      <c r="E40" s="88">
        <f t="shared" si="0"/>
        <v>0</v>
      </c>
      <c r="F40" s="87">
        <v>0</v>
      </c>
      <c r="G40" s="88">
        <f t="shared" si="0"/>
        <v>0</v>
      </c>
      <c r="H40" s="71">
        <f>LARGE((C40,E40,G40),1)</f>
        <v>0</v>
      </c>
      <c r="I40" s="68"/>
    </row>
    <row r="41" spans="1:9" ht="15" customHeight="1">
      <c r="A41" s="75"/>
      <c r="B41" s="87">
        <v>0</v>
      </c>
      <c r="C41" s="88">
        <f t="shared" si="0"/>
        <v>0</v>
      </c>
      <c r="D41" s="87">
        <v>0</v>
      </c>
      <c r="E41" s="88">
        <f t="shared" si="0"/>
        <v>0</v>
      </c>
      <c r="F41" s="87">
        <v>0</v>
      </c>
      <c r="G41" s="88">
        <f t="shared" si="0"/>
        <v>0</v>
      </c>
      <c r="H41" s="71">
        <f>LARGE((C41,E41,G41),1)</f>
        <v>0</v>
      </c>
      <c r="I41" s="68"/>
    </row>
    <row r="42" spans="1:9" ht="15" customHeight="1">
      <c r="A42" s="84"/>
      <c r="B42" s="87">
        <v>0</v>
      </c>
      <c r="C42" s="88">
        <f t="shared" si="0"/>
        <v>0</v>
      </c>
      <c r="D42" s="87">
        <v>0</v>
      </c>
      <c r="E42" s="88">
        <f t="shared" si="0"/>
        <v>0</v>
      </c>
      <c r="F42" s="87">
        <v>0</v>
      </c>
      <c r="G42" s="88">
        <f t="shared" si="0"/>
        <v>0</v>
      </c>
      <c r="H42" s="71">
        <f>LARGE((C42,E42,G42),1)</f>
        <v>0</v>
      </c>
      <c r="I42" s="68"/>
    </row>
    <row r="43" spans="1:9" ht="15" customHeight="1">
      <c r="A43" s="75"/>
      <c r="B43" s="87">
        <v>0</v>
      </c>
      <c r="C43" s="88">
        <f t="shared" si="0"/>
        <v>0</v>
      </c>
      <c r="D43" s="87">
        <v>0</v>
      </c>
      <c r="E43" s="88">
        <f t="shared" si="0"/>
        <v>0</v>
      </c>
      <c r="F43" s="87">
        <v>0</v>
      </c>
      <c r="G43" s="88">
        <f t="shared" si="0"/>
        <v>0</v>
      </c>
      <c r="H43" s="71">
        <f>LARGE((C43,E43,G43),1)</f>
        <v>0</v>
      </c>
      <c r="I43" s="68"/>
    </row>
    <row r="44" spans="1:9" ht="15" customHeight="1">
      <c r="A44" s="75"/>
      <c r="B44" s="87">
        <v>0</v>
      </c>
      <c r="C44" s="88">
        <f t="shared" si="0"/>
        <v>0</v>
      </c>
      <c r="D44" s="87">
        <v>0</v>
      </c>
      <c r="E44" s="88">
        <f t="shared" si="0"/>
        <v>0</v>
      </c>
      <c r="F44" s="87">
        <v>0</v>
      </c>
      <c r="G44" s="88">
        <f t="shared" si="0"/>
        <v>0</v>
      </c>
      <c r="H44" s="71">
        <f>LARGE((C44,E44,G44),1)</f>
        <v>0</v>
      </c>
      <c r="I44" s="68"/>
    </row>
    <row r="45" spans="1:9" ht="15" customHeight="1">
      <c r="A45" s="76"/>
      <c r="B45" s="87">
        <v>0</v>
      </c>
      <c r="C45" s="88">
        <f t="shared" si="0"/>
        <v>0</v>
      </c>
      <c r="D45" s="87">
        <v>0</v>
      </c>
      <c r="E45" s="88">
        <f t="shared" si="0"/>
        <v>0</v>
      </c>
      <c r="F45" s="87">
        <v>0</v>
      </c>
      <c r="G45" s="88">
        <f t="shared" si="0"/>
        <v>0</v>
      </c>
      <c r="H45" s="71">
        <f>LARGE((C45,E45,G45),1)</f>
        <v>0</v>
      </c>
      <c r="I45" s="68"/>
    </row>
    <row r="46" spans="1:9" ht="15" customHeight="1">
      <c r="A46" s="76"/>
      <c r="B46" s="87">
        <v>0</v>
      </c>
      <c r="C46" s="88">
        <f t="shared" si="0"/>
        <v>0</v>
      </c>
      <c r="D46" s="87">
        <v>0</v>
      </c>
      <c r="E46" s="88">
        <f t="shared" si="0"/>
        <v>0</v>
      </c>
      <c r="F46" s="87">
        <v>0</v>
      </c>
      <c r="G46" s="88">
        <f t="shared" si="0"/>
        <v>0</v>
      </c>
      <c r="H46" s="71">
        <f>LARGE((C46,E46,G46),1)</f>
        <v>0</v>
      </c>
      <c r="I46" s="68"/>
    </row>
    <row r="47" spans="1:9" ht="15" customHeight="1">
      <c r="A47" s="75"/>
      <c r="B47" s="87">
        <v>0</v>
      </c>
      <c r="C47" s="88">
        <f t="shared" si="0"/>
        <v>0</v>
      </c>
      <c r="D47" s="87">
        <v>0</v>
      </c>
      <c r="E47" s="88">
        <f t="shared" si="0"/>
        <v>0</v>
      </c>
      <c r="F47" s="87">
        <v>0</v>
      </c>
      <c r="G47" s="88">
        <f t="shared" si="0"/>
        <v>0</v>
      </c>
      <c r="H47" s="71">
        <f>LARGE((C47,E47,G47),1)</f>
        <v>0</v>
      </c>
      <c r="I47" s="68"/>
    </row>
    <row r="48" spans="1:9" ht="15" customHeight="1">
      <c r="A48" s="75"/>
      <c r="B48" s="87">
        <v>0</v>
      </c>
      <c r="C48" s="88">
        <f t="shared" si="0"/>
        <v>0</v>
      </c>
      <c r="D48" s="87">
        <v>0</v>
      </c>
      <c r="E48" s="88">
        <f t="shared" si="0"/>
        <v>0</v>
      </c>
      <c r="F48" s="87">
        <v>0</v>
      </c>
      <c r="G48" s="88">
        <f t="shared" si="0"/>
        <v>0</v>
      </c>
      <c r="H48" s="71">
        <f>LARGE((C48,E48,G48),1)</f>
        <v>0</v>
      </c>
      <c r="I48" s="68"/>
    </row>
    <row r="49" spans="1:9" ht="15" customHeight="1">
      <c r="A49" s="75"/>
      <c r="B49" s="87">
        <v>0</v>
      </c>
      <c r="C49" s="88">
        <f t="shared" si="0"/>
        <v>0</v>
      </c>
      <c r="D49" s="87">
        <v>0</v>
      </c>
      <c r="E49" s="88">
        <f t="shared" si="0"/>
        <v>0</v>
      </c>
      <c r="F49" s="87">
        <v>0</v>
      </c>
      <c r="G49" s="88">
        <f t="shared" si="0"/>
        <v>0</v>
      </c>
      <c r="H49" s="71">
        <f>LARGE((C49,E49,G49),1)</f>
        <v>0</v>
      </c>
      <c r="I49" s="68"/>
    </row>
    <row r="50" spans="1:9" ht="15" customHeight="1">
      <c r="A50" s="76"/>
      <c r="B50" s="87">
        <v>0</v>
      </c>
      <c r="C50" s="88">
        <f t="shared" si="0"/>
        <v>0</v>
      </c>
      <c r="D50" s="87">
        <v>0</v>
      </c>
      <c r="E50" s="88">
        <f t="shared" si="0"/>
        <v>0</v>
      </c>
      <c r="F50" s="87">
        <v>0</v>
      </c>
      <c r="G50" s="88">
        <f t="shared" si="0"/>
        <v>0</v>
      </c>
      <c r="H50" s="71">
        <f>LARGE((C50,E50,G50),1)</f>
        <v>0</v>
      </c>
      <c r="I50" s="68"/>
    </row>
    <row r="51" spans="1:9" ht="15" customHeight="1">
      <c r="A51" s="70"/>
      <c r="B51" s="87">
        <v>0</v>
      </c>
      <c r="C51" s="88">
        <f t="shared" si="0"/>
        <v>0</v>
      </c>
      <c r="D51" s="87">
        <v>0</v>
      </c>
      <c r="E51" s="88">
        <f t="shared" si="0"/>
        <v>0</v>
      </c>
      <c r="F51" s="87">
        <v>0</v>
      </c>
      <c r="G51" s="88">
        <f t="shared" si="0"/>
        <v>0</v>
      </c>
      <c r="H51" s="71">
        <f>LARGE((C51,E51,G51),1)</f>
        <v>0</v>
      </c>
      <c r="I51" s="68"/>
    </row>
    <row r="52" spans="1:9" ht="15" customHeight="1">
      <c r="A52" s="82"/>
      <c r="B52" s="87">
        <v>0</v>
      </c>
      <c r="C52" s="88">
        <f t="shared" si="0"/>
        <v>0</v>
      </c>
      <c r="D52" s="87">
        <v>0</v>
      </c>
      <c r="E52" s="88">
        <f t="shared" si="0"/>
        <v>0</v>
      </c>
      <c r="F52" s="87">
        <v>0</v>
      </c>
      <c r="G52" s="88">
        <f t="shared" si="0"/>
        <v>0</v>
      </c>
      <c r="H52" s="71">
        <f>LARGE((C52,E52,G52),1)</f>
        <v>0</v>
      </c>
      <c r="I52" s="68"/>
    </row>
    <row r="53" spans="1:9" ht="15" customHeight="1">
      <c r="A53" s="78"/>
      <c r="B53" s="87">
        <v>0</v>
      </c>
      <c r="C53" s="88">
        <f t="shared" si="0"/>
        <v>0</v>
      </c>
      <c r="D53" s="87">
        <v>0</v>
      </c>
      <c r="E53" s="88">
        <f t="shared" si="0"/>
        <v>0</v>
      </c>
      <c r="F53" s="87">
        <v>0</v>
      </c>
      <c r="G53" s="88">
        <f t="shared" si="0"/>
        <v>0</v>
      </c>
      <c r="H53" s="71">
        <f>LARGE((C53,E53,G53),1)</f>
        <v>0</v>
      </c>
      <c r="I53" s="68"/>
    </row>
    <row r="54" spans="1:9" ht="15" customHeight="1">
      <c r="A54" s="75"/>
      <c r="B54" s="87">
        <v>0</v>
      </c>
      <c r="C54" s="88">
        <f t="shared" si="0"/>
        <v>0</v>
      </c>
      <c r="D54" s="87">
        <v>0</v>
      </c>
      <c r="E54" s="88">
        <f t="shared" si="0"/>
        <v>0</v>
      </c>
      <c r="F54" s="87">
        <v>0</v>
      </c>
      <c r="G54" s="88">
        <f t="shared" si="0"/>
        <v>0</v>
      </c>
      <c r="H54" s="71">
        <f>LARGE((C54,E54,G54),1)</f>
        <v>0</v>
      </c>
      <c r="I54" s="68"/>
    </row>
    <row r="55" spans="1:9" ht="15" customHeight="1">
      <c r="A55" s="76"/>
      <c r="B55" s="87">
        <v>0</v>
      </c>
      <c r="C55" s="88">
        <f t="shared" si="0"/>
        <v>0</v>
      </c>
      <c r="D55" s="87">
        <v>0</v>
      </c>
      <c r="E55" s="88">
        <f t="shared" si="0"/>
        <v>0</v>
      </c>
      <c r="F55" s="87">
        <v>0</v>
      </c>
      <c r="G55" s="88">
        <f t="shared" si="0"/>
        <v>0</v>
      </c>
      <c r="H55" s="71">
        <f>LARGE((C55,E55,G55),1)</f>
        <v>0</v>
      </c>
      <c r="I55" s="68"/>
    </row>
    <row r="56" spans="1:9" ht="15" customHeight="1">
      <c r="A56" s="76"/>
      <c r="B56" s="87">
        <v>0</v>
      </c>
      <c r="C56" s="88">
        <f t="shared" si="0"/>
        <v>0</v>
      </c>
      <c r="D56" s="87">
        <v>0</v>
      </c>
      <c r="E56" s="88">
        <f t="shared" si="0"/>
        <v>0</v>
      </c>
      <c r="F56" s="87">
        <v>0</v>
      </c>
      <c r="G56" s="88">
        <f t="shared" si="0"/>
        <v>0</v>
      </c>
      <c r="H56" s="71">
        <f>LARGE((C56,E56,G56),1)</f>
        <v>0</v>
      </c>
      <c r="I56" s="68"/>
    </row>
    <row r="57" spans="1:9" ht="15" customHeight="1">
      <c r="A57" s="79"/>
      <c r="B57" s="87">
        <v>0</v>
      </c>
      <c r="C57" s="88">
        <f t="shared" si="0"/>
        <v>0</v>
      </c>
      <c r="D57" s="87">
        <v>0</v>
      </c>
      <c r="E57" s="88">
        <f t="shared" si="0"/>
        <v>0</v>
      </c>
      <c r="F57" s="87">
        <v>0</v>
      </c>
      <c r="G57" s="88">
        <f t="shared" si="0"/>
        <v>0</v>
      </c>
      <c r="H57" s="71">
        <f>LARGE((C57,E57,G57),1)</f>
        <v>0</v>
      </c>
      <c r="I57" s="68"/>
    </row>
    <row r="58" spans="1:9" ht="15" customHeight="1">
      <c r="A58" s="76"/>
      <c r="B58" s="87">
        <v>0</v>
      </c>
      <c r="C58" s="88">
        <f>B58/B$15*1000*B$14</f>
        <v>0</v>
      </c>
      <c r="D58" s="87">
        <v>0</v>
      </c>
      <c r="E58" s="88">
        <f>D58/D$15*1000*D$14</f>
        <v>0</v>
      </c>
      <c r="F58" s="87">
        <v>0</v>
      </c>
      <c r="G58" s="88">
        <f>F58/F$15*1000*F$14</f>
        <v>0</v>
      </c>
      <c r="H58" s="71">
        <f>LARGE((C58,E58,G58),1)</f>
        <v>0</v>
      </c>
      <c r="I58" s="68"/>
    </row>
    <row r="59" spans="1:9">
      <c r="C59"/>
    </row>
    <row r="60" spans="1:9">
      <c r="C60"/>
    </row>
    <row r="61" spans="1:9">
      <c r="C61"/>
    </row>
    <row r="62" spans="1:9">
      <c r="C62"/>
    </row>
    <row r="63" spans="1:9">
      <c r="C63"/>
    </row>
    <row r="64" spans="1:9">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sheetData>
  <mergeCells count="5">
    <mergeCell ref="A1:A7"/>
    <mergeCell ref="B2:F2"/>
    <mergeCell ref="B4:F4"/>
    <mergeCell ref="B6:C6"/>
    <mergeCell ref="B10:C10"/>
  </mergeCells>
  <conditionalFormatting sqref="A50">
    <cfRule type="duplicateValues" dxfId="321" priority="8"/>
  </conditionalFormatting>
  <conditionalFormatting sqref="A50">
    <cfRule type="duplicateValues" dxfId="320" priority="9"/>
  </conditionalFormatting>
  <conditionalFormatting sqref="A51">
    <cfRule type="duplicateValues" dxfId="319" priority="6"/>
  </conditionalFormatting>
  <conditionalFormatting sqref="A51">
    <cfRule type="duplicateValues" dxfId="318" priority="7"/>
  </conditionalFormatting>
  <conditionalFormatting sqref="A34:A41 A21:A23 A27:A28 A53 A30:A32 A43:A49 A25">
    <cfRule type="duplicateValues" dxfId="317" priority="16"/>
  </conditionalFormatting>
  <conditionalFormatting sqref="A34:A41 A21:A23 A27:A28 A53 A30:A32 A43:A49 A25">
    <cfRule type="duplicateValues" dxfId="316" priority="17"/>
  </conditionalFormatting>
  <conditionalFormatting sqref="A57">
    <cfRule type="duplicateValues" dxfId="315" priority="14"/>
  </conditionalFormatting>
  <conditionalFormatting sqref="A57">
    <cfRule type="duplicateValues" dxfId="314" priority="15"/>
  </conditionalFormatting>
  <conditionalFormatting sqref="A33">
    <cfRule type="duplicateValues" dxfId="313" priority="12"/>
  </conditionalFormatting>
  <conditionalFormatting sqref="A33">
    <cfRule type="duplicateValues" dxfId="312" priority="13"/>
  </conditionalFormatting>
  <conditionalFormatting sqref="A26">
    <cfRule type="duplicateValues" dxfId="311" priority="10"/>
  </conditionalFormatting>
  <conditionalFormatting sqref="A26">
    <cfRule type="duplicateValues" dxfId="310" priority="11"/>
  </conditionalFormatting>
  <conditionalFormatting sqref="A29">
    <cfRule type="duplicateValues" dxfId="309" priority="5"/>
  </conditionalFormatting>
  <conditionalFormatting sqref="A42">
    <cfRule type="duplicateValues" dxfId="308" priority="4"/>
  </conditionalFormatting>
  <conditionalFormatting sqref="A52">
    <cfRule type="duplicateValues" dxfId="307" priority="3"/>
  </conditionalFormatting>
  <conditionalFormatting sqref="A17:A19">
    <cfRule type="duplicateValues" dxfId="306" priority="1"/>
  </conditionalFormatting>
  <conditionalFormatting sqref="A17:A19">
    <cfRule type="duplicateValues" dxfId="305" priority="2"/>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RPA Calculations</vt:lpstr>
      <vt:lpstr>Finish Order</vt:lpstr>
      <vt:lpstr>COT SS MT.SIAMA</vt:lpstr>
      <vt:lpstr>COT B.A MT SIAMA</vt:lpstr>
      <vt:lpstr>Muskoka TT Jan 20</vt:lpstr>
      <vt:lpstr>Muskoka TT Jan 21</vt:lpstr>
      <vt:lpstr>Canada Cup Calgary SS</vt:lpstr>
      <vt:lpstr>Caledon Timber Tour</vt:lpstr>
      <vt:lpstr>Calgary NorAm Halfpipe Feb 11</vt:lpstr>
      <vt:lpstr>Horseshoe Provincials SS</vt:lpstr>
      <vt:lpstr>Calgary NorAm SS</vt:lpstr>
      <vt:lpstr>Calgary Nor Am HP Feb 10</vt:lpstr>
      <vt:lpstr>Aspen Nor-Am SS</vt:lpstr>
      <vt:lpstr>Aspen Nor-Am BA</vt:lpstr>
      <vt:lpstr>Jr. Nats SS</vt:lpstr>
      <vt:lpstr>Jr. Nats BA</vt:lpstr>
      <vt:lpstr>Jr. Nats HP</vt:lpstr>
      <vt:lpstr>Mammoth NorAM SS</vt:lpstr>
      <vt:lpstr>Stoneham Canada Cup SS</vt:lpstr>
      <vt:lpstr>Stoneham Canada Cup HP</vt:lpstr>
      <vt:lpstr>Le Relais Nor Am</vt:lpstr>
      <vt:lpstr>Step Up Tour Le Relais PRO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Eli Budd</cp:lastModifiedBy>
  <cp:lastPrinted>2016-01-26T20:24:38Z</cp:lastPrinted>
  <dcterms:created xsi:type="dcterms:W3CDTF">2012-03-02T21:02:09Z</dcterms:created>
  <dcterms:modified xsi:type="dcterms:W3CDTF">2018-11-26T23:01:47Z</dcterms:modified>
</cp:coreProperties>
</file>