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816"/>
  <workbookPr date1904="1" autoCompressPictures="0"/>
  <bookViews>
    <workbookView xWindow="-120" yWindow="-120" windowWidth="22280" windowHeight="17960" tabRatio="1000"/>
  </bookViews>
  <sheets>
    <sheet name="RPA Caclulations" sheetId="1" r:id="rId1"/>
    <sheet name="Finish Order" sheetId="71" r:id="rId2"/>
    <sheet name="Caledon TT Day 1" sheetId="4" r:id="rId3"/>
    <sheet name="Caledon TT Day 2" sheetId="72" r:id="rId4"/>
    <sheet name="Beaver TT" sheetId="73" r:id="rId5"/>
    <sheet name="Fortune Fz" sheetId="74" r:id="rId6"/>
    <sheet name="CWG MO" sheetId="76" r:id="rId7"/>
    <sheet name="Fortune TT MO" sheetId="77" r:id="rId8"/>
    <sheet name="Fortune TT DM" sheetId="78" r:id="rId9"/>
    <sheet name="Jr Nats MO" sheetId="79" r:id="rId10"/>
  </sheets>
  <definedNames>
    <definedName name="_xlnm.Print_Titles" localSheetId="0">'RPA Caclulations'!$C:$C,'RPA Caclulations'!$1:$5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1" l="1"/>
  <c r="M12" i="1"/>
  <c r="N12" i="1"/>
  <c r="O12" i="1"/>
  <c r="P12" i="1"/>
  <c r="Q12" i="1"/>
  <c r="R12" i="1"/>
  <c r="S12" i="1"/>
  <c r="G12" i="1"/>
  <c r="H12" i="1"/>
  <c r="I12" i="1"/>
  <c r="J12" i="1"/>
  <c r="L7" i="1"/>
  <c r="M7" i="1"/>
  <c r="N7" i="1"/>
  <c r="O7" i="1"/>
  <c r="P7" i="1"/>
  <c r="Q7" i="1"/>
  <c r="R7" i="1"/>
  <c r="S7" i="1"/>
  <c r="G7" i="1"/>
  <c r="H7" i="1"/>
  <c r="I7" i="1"/>
  <c r="J7" i="1"/>
  <c r="L8" i="1"/>
  <c r="M8" i="1"/>
  <c r="N8" i="1"/>
  <c r="O8" i="1"/>
  <c r="P8" i="1"/>
  <c r="Q8" i="1"/>
  <c r="R8" i="1"/>
  <c r="S8" i="1"/>
  <c r="G8" i="1"/>
  <c r="H8" i="1"/>
  <c r="I8" i="1"/>
  <c r="J8" i="1"/>
  <c r="L9" i="1"/>
  <c r="M9" i="1"/>
  <c r="N9" i="1"/>
  <c r="O9" i="1"/>
  <c r="P9" i="1"/>
  <c r="Q9" i="1"/>
  <c r="R9" i="1"/>
  <c r="S9" i="1"/>
  <c r="G9" i="1"/>
  <c r="H9" i="1"/>
  <c r="I9" i="1"/>
  <c r="J9" i="1"/>
  <c r="L10" i="1"/>
  <c r="M10" i="1"/>
  <c r="N10" i="1"/>
  <c r="O10" i="1"/>
  <c r="P10" i="1"/>
  <c r="Q10" i="1"/>
  <c r="R10" i="1"/>
  <c r="S10" i="1"/>
  <c r="G10" i="1"/>
  <c r="H10" i="1"/>
  <c r="I10" i="1"/>
  <c r="J10" i="1"/>
  <c r="L11" i="1"/>
  <c r="M11" i="1"/>
  <c r="N11" i="1"/>
  <c r="O11" i="1"/>
  <c r="P11" i="1"/>
  <c r="Q11" i="1"/>
  <c r="R11" i="1"/>
  <c r="S11" i="1"/>
  <c r="G11" i="1"/>
  <c r="H11" i="1"/>
  <c r="I11" i="1"/>
  <c r="J11" i="1"/>
  <c r="L13" i="1"/>
  <c r="M13" i="1"/>
  <c r="N13" i="1"/>
  <c r="O13" i="1"/>
  <c r="P13" i="1"/>
  <c r="Q13" i="1"/>
  <c r="R13" i="1"/>
  <c r="S13" i="1"/>
  <c r="G13" i="1"/>
  <c r="H13" i="1"/>
  <c r="I13" i="1"/>
  <c r="J13" i="1"/>
  <c r="L14" i="1"/>
  <c r="M14" i="1"/>
  <c r="N14" i="1"/>
  <c r="O14" i="1"/>
  <c r="P14" i="1"/>
  <c r="Q14" i="1"/>
  <c r="R14" i="1"/>
  <c r="S14" i="1"/>
  <c r="G14" i="1"/>
  <c r="H14" i="1"/>
  <c r="I14" i="1"/>
  <c r="J14" i="1"/>
  <c r="L15" i="1"/>
  <c r="M15" i="1"/>
  <c r="N15" i="1"/>
  <c r="O15" i="1"/>
  <c r="P15" i="1"/>
  <c r="Q15" i="1"/>
  <c r="R15" i="1"/>
  <c r="S15" i="1"/>
  <c r="G15" i="1"/>
  <c r="H15" i="1"/>
  <c r="I15" i="1"/>
  <c r="J15" i="1"/>
  <c r="L16" i="1"/>
  <c r="M16" i="1"/>
  <c r="N16" i="1"/>
  <c r="O16" i="1"/>
  <c r="P16" i="1"/>
  <c r="Q16" i="1"/>
  <c r="R16" i="1"/>
  <c r="S16" i="1"/>
  <c r="G16" i="1"/>
  <c r="H16" i="1"/>
  <c r="I16" i="1"/>
  <c r="J16" i="1"/>
  <c r="L17" i="1"/>
  <c r="M17" i="1"/>
  <c r="N17" i="1"/>
  <c r="O17" i="1"/>
  <c r="P17" i="1"/>
  <c r="Q17" i="1"/>
  <c r="R17" i="1"/>
  <c r="S17" i="1"/>
  <c r="G17" i="1"/>
  <c r="J17" i="1"/>
  <c r="L18" i="1"/>
  <c r="M18" i="1"/>
  <c r="N18" i="1"/>
  <c r="O18" i="1"/>
  <c r="P18" i="1"/>
  <c r="Q18" i="1"/>
  <c r="R18" i="1"/>
  <c r="S18" i="1"/>
  <c r="G18" i="1"/>
  <c r="H18" i="1"/>
  <c r="I18" i="1"/>
  <c r="J18" i="1"/>
  <c r="L19" i="1"/>
  <c r="M19" i="1"/>
  <c r="N19" i="1"/>
  <c r="O19" i="1"/>
  <c r="P19" i="1"/>
  <c r="Q19" i="1"/>
  <c r="R19" i="1"/>
  <c r="S19" i="1"/>
  <c r="G19" i="1"/>
  <c r="H19" i="1"/>
  <c r="J19" i="1"/>
  <c r="L20" i="1"/>
  <c r="M20" i="1"/>
  <c r="N20" i="1"/>
  <c r="O20" i="1"/>
  <c r="P20" i="1"/>
  <c r="Q20" i="1"/>
  <c r="R20" i="1"/>
  <c r="S20" i="1"/>
  <c r="G20" i="1"/>
  <c r="H20" i="1"/>
  <c r="J20" i="1"/>
  <c r="L21" i="1"/>
  <c r="M21" i="1"/>
  <c r="N21" i="1"/>
  <c r="O21" i="1"/>
  <c r="P21" i="1"/>
  <c r="Q21" i="1"/>
  <c r="R21" i="1"/>
  <c r="S21" i="1"/>
  <c r="G21" i="1"/>
  <c r="J21" i="1"/>
  <c r="L22" i="1"/>
  <c r="M22" i="1"/>
  <c r="N22" i="1"/>
  <c r="O22" i="1"/>
  <c r="P22" i="1"/>
  <c r="Q22" i="1"/>
  <c r="R22" i="1"/>
  <c r="S22" i="1"/>
  <c r="G22" i="1"/>
  <c r="H22" i="1"/>
  <c r="J22" i="1"/>
  <c r="L23" i="1"/>
  <c r="M23" i="1"/>
  <c r="N23" i="1"/>
  <c r="O23" i="1"/>
  <c r="P23" i="1"/>
  <c r="Q23" i="1"/>
  <c r="R23" i="1"/>
  <c r="S23" i="1"/>
  <c r="G23" i="1"/>
  <c r="J23" i="1"/>
  <c r="L24" i="1"/>
  <c r="M24" i="1"/>
  <c r="N24" i="1"/>
  <c r="O24" i="1"/>
  <c r="P24" i="1"/>
  <c r="Q24" i="1"/>
  <c r="R24" i="1"/>
  <c r="S24" i="1"/>
  <c r="G24" i="1"/>
  <c r="J24" i="1"/>
  <c r="L25" i="1"/>
  <c r="M25" i="1"/>
  <c r="N25" i="1"/>
  <c r="O25" i="1"/>
  <c r="P25" i="1"/>
  <c r="Q25" i="1"/>
  <c r="R25" i="1"/>
  <c r="S25" i="1"/>
  <c r="G25" i="1"/>
  <c r="H25" i="1"/>
  <c r="J25" i="1"/>
  <c r="L26" i="1"/>
  <c r="M26" i="1"/>
  <c r="N26" i="1"/>
  <c r="O26" i="1"/>
  <c r="P26" i="1"/>
  <c r="Q26" i="1"/>
  <c r="R26" i="1"/>
  <c r="S26" i="1"/>
  <c r="G26" i="1"/>
  <c r="J26" i="1"/>
  <c r="L27" i="1"/>
  <c r="M27" i="1"/>
  <c r="N27" i="1"/>
  <c r="O27" i="1"/>
  <c r="P27" i="1"/>
  <c r="Q27" i="1"/>
  <c r="R27" i="1"/>
  <c r="S27" i="1"/>
  <c r="G27" i="1"/>
  <c r="J27" i="1"/>
  <c r="L28" i="1"/>
  <c r="M28" i="1"/>
  <c r="N28" i="1"/>
  <c r="O28" i="1"/>
  <c r="P28" i="1"/>
  <c r="Q28" i="1"/>
  <c r="R28" i="1"/>
  <c r="S28" i="1"/>
  <c r="G28" i="1"/>
  <c r="J28" i="1"/>
  <c r="L29" i="1"/>
  <c r="M29" i="1"/>
  <c r="N29" i="1"/>
  <c r="O29" i="1"/>
  <c r="P29" i="1"/>
  <c r="Q29" i="1"/>
  <c r="R29" i="1"/>
  <c r="S29" i="1"/>
  <c r="G29" i="1"/>
  <c r="J29" i="1"/>
  <c r="L30" i="1"/>
  <c r="M30" i="1"/>
  <c r="N30" i="1"/>
  <c r="O30" i="1"/>
  <c r="P30" i="1"/>
  <c r="Q30" i="1"/>
  <c r="R30" i="1"/>
  <c r="S30" i="1"/>
  <c r="G30" i="1"/>
  <c r="J30" i="1"/>
  <c r="F12" i="1"/>
  <c r="E12" i="1"/>
  <c r="D14" i="71"/>
  <c r="F7" i="1"/>
  <c r="E7" i="1"/>
  <c r="D9" i="71"/>
  <c r="G18" i="79"/>
  <c r="G17" i="79"/>
  <c r="H17" i="79"/>
  <c r="S6" i="1"/>
  <c r="H18" i="79"/>
  <c r="L18" i="71"/>
  <c r="L7" i="71"/>
  <c r="L6" i="1"/>
  <c r="M6" i="1"/>
  <c r="N6" i="1"/>
  <c r="O6" i="1"/>
  <c r="P6" i="1"/>
  <c r="Q6" i="1"/>
  <c r="R6" i="1"/>
  <c r="G6" i="1"/>
  <c r="H6" i="1"/>
  <c r="I6" i="1"/>
  <c r="J6" i="1"/>
  <c r="F30" i="1"/>
  <c r="L8" i="71"/>
  <c r="L9" i="71"/>
  <c r="L12" i="71"/>
  <c r="L11" i="71"/>
  <c r="L16" i="71"/>
  <c r="L15" i="71"/>
  <c r="L22" i="71"/>
  <c r="L17" i="71"/>
  <c r="L23" i="71"/>
  <c r="L25" i="71"/>
  <c r="L14" i="71"/>
  <c r="L20" i="71"/>
  <c r="L24" i="71"/>
  <c r="L21" i="71"/>
  <c r="L26" i="71"/>
  <c r="L27" i="71"/>
  <c r="L28" i="71"/>
  <c r="L13" i="71"/>
  <c r="L29" i="71"/>
  <c r="L30" i="71"/>
  <c r="L31" i="71"/>
  <c r="L10" i="71"/>
  <c r="L19" i="71"/>
  <c r="L32" i="71"/>
  <c r="C19" i="79"/>
  <c r="E19" i="79"/>
  <c r="G19" i="79"/>
  <c r="H19" i="79"/>
  <c r="C18" i="79"/>
  <c r="E18" i="79"/>
  <c r="C17" i="79"/>
  <c r="E17" i="79"/>
  <c r="C17" i="76"/>
  <c r="E17" i="76"/>
  <c r="G17" i="76"/>
  <c r="H17" i="76"/>
  <c r="C20" i="4"/>
  <c r="E20" i="4"/>
  <c r="G20" i="4"/>
  <c r="H20" i="4"/>
  <c r="C18" i="72"/>
  <c r="E18" i="72"/>
  <c r="G18" i="72"/>
  <c r="H18" i="72"/>
  <c r="C17" i="73"/>
  <c r="E17" i="73"/>
  <c r="G17" i="73"/>
  <c r="H17" i="73"/>
  <c r="C18" i="77"/>
  <c r="E18" i="77"/>
  <c r="G18" i="77"/>
  <c r="H18" i="77"/>
  <c r="C18" i="78"/>
  <c r="E18" i="78"/>
  <c r="G18" i="78"/>
  <c r="H18" i="78"/>
  <c r="C19" i="4"/>
  <c r="E19" i="4"/>
  <c r="G19" i="4"/>
  <c r="H19" i="4"/>
  <c r="C19" i="72"/>
  <c r="E19" i="72"/>
  <c r="G19" i="72"/>
  <c r="H19" i="72"/>
  <c r="C19" i="73"/>
  <c r="E19" i="73"/>
  <c r="G19" i="73"/>
  <c r="H19" i="73"/>
  <c r="C17" i="77"/>
  <c r="E17" i="77"/>
  <c r="G17" i="77"/>
  <c r="H17" i="77"/>
  <c r="C17" i="78"/>
  <c r="E17" i="78"/>
  <c r="G17" i="78"/>
  <c r="H17" i="78"/>
  <c r="C17" i="4"/>
  <c r="E17" i="4"/>
  <c r="G17" i="4"/>
  <c r="H17" i="4"/>
  <c r="C17" i="72"/>
  <c r="E17" i="72"/>
  <c r="G17" i="72"/>
  <c r="H17" i="72"/>
  <c r="C18" i="73"/>
  <c r="E18" i="73"/>
  <c r="G18" i="73"/>
  <c r="H18" i="73"/>
  <c r="C18" i="76"/>
  <c r="E18" i="76"/>
  <c r="G18" i="76"/>
  <c r="H18" i="76"/>
  <c r="C21" i="4"/>
  <c r="E21" i="4"/>
  <c r="G21" i="4"/>
  <c r="H21" i="4"/>
  <c r="C21" i="72"/>
  <c r="E21" i="72"/>
  <c r="G21" i="72"/>
  <c r="H21" i="72"/>
  <c r="C21" i="73"/>
  <c r="E21" i="73"/>
  <c r="G21" i="73"/>
  <c r="H21" i="73"/>
  <c r="C19" i="77"/>
  <c r="E19" i="77"/>
  <c r="G19" i="77"/>
  <c r="H19" i="77"/>
  <c r="C19" i="78"/>
  <c r="E19" i="78"/>
  <c r="G19" i="78"/>
  <c r="H19" i="78"/>
  <c r="C18" i="4"/>
  <c r="E18" i="4"/>
  <c r="G18" i="4"/>
  <c r="H18" i="4"/>
  <c r="C20" i="72"/>
  <c r="E20" i="72"/>
  <c r="G20" i="72"/>
  <c r="H20" i="72"/>
  <c r="C20" i="73"/>
  <c r="E20" i="73"/>
  <c r="G20" i="73"/>
  <c r="H20" i="73"/>
  <c r="C19" i="76"/>
  <c r="E19" i="76"/>
  <c r="G19" i="76"/>
  <c r="H19" i="76"/>
  <c r="C18" i="74"/>
  <c r="E18" i="74"/>
  <c r="G18" i="74"/>
  <c r="H18" i="74"/>
  <c r="C20" i="77"/>
  <c r="E20" i="77"/>
  <c r="G20" i="77"/>
  <c r="H20" i="77"/>
  <c r="C20" i="78"/>
  <c r="E20" i="78"/>
  <c r="G20" i="78"/>
  <c r="H20" i="78"/>
  <c r="C27" i="73"/>
  <c r="E27" i="73"/>
  <c r="G27" i="73"/>
  <c r="H27" i="73"/>
  <c r="C23" i="77"/>
  <c r="E23" i="77"/>
  <c r="G23" i="77"/>
  <c r="H23" i="77"/>
  <c r="C21" i="78"/>
  <c r="E21" i="78"/>
  <c r="G21" i="78"/>
  <c r="H21" i="78"/>
  <c r="C23" i="4"/>
  <c r="E23" i="4"/>
  <c r="G23" i="4"/>
  <c r="H23" i="4"/>
  <c r="C25" i="72"/>
  <c r="E25" i="72"/>
  <c r="G25" i="72"/>
  <c r="H25" i="72"/>
  <c r="C26" i="77"/>
  <c r="E26" i="77"/>
  <c r="G26" i="77"/>
  <c r="H26" i="77"/>
  <c r="C22" i="78"/>
  <c r="E22" i="78"/>
  <c r="G22" i="78"/>
  <c r="H22" i="78"/>
  <c r="C24" i="4"/>
  <c r="E24" i="4"/>
  <c r="G24" i="4"/>
  <c r="H24" i="4"/>
  <c r="C23" i="72"/>
  <c r="E23" i="72"/>
  <c r="G23" i="72"/>
  <c r="H23" i="72"/>
  <c r="C22" i="73"/>
  <c r="E22" i="73"/>
  <c r="G22" i="73"/>
  <c r="H22" i="73"/>
  <c r="C21" i="77"/>
  <c r="E21" i="77"/>
  <c r="G21" i="77"/>
  <c r="H21" i="77"/>
  <c r="C26" i="4"/>
  <c r="E26" i="4"/>
  <c r="G26" i="4"/>
  <c r="H26" i="4"/>
  <c r="C29" i="72"/>
  <c r="E29" i="72"/>
  <c r="G29" i="72"/>
  <c r="H29" i="72"/>
  <c r="C26" i="73"/>
  <c r="E26" i="73"/>
  <c r="G26" i="73"/>
  <c r="H26" i="73"/>
  <c r="C25" i="77"/>
  <c r="E25" i="77"/>
  <c r="G25" i="77"/>
  <c r="H25" i="77"/>
  <c r="C23" i="78"/>
  <c r="E23" i="78"/>
  <c r="G23" i="78"/>
  <c r="H23" i="78"/>
  <c r="C22" i="4"/>
  <c r="E22" i="4"/>
  <c r="G22" i="4"/>
  <c r="H22" i="4"/>
  <c r="C22" i="72"/>
  <c r="E22" i="72"/>
  <c r="G22" i="72"/>
  <c r="H22" i="72"/>
  <c r="C23" i="73"/>
  <c r="E23" i="73"/>
  <c r="G23" i="73"/>
  <c r="H23" i="73"/>
  <c r="C27" i="4"/>
  <c r="E27" i="4"/>
  <c r="G27" i="4"/>
  <c r="H27" i="4"/>
  <c r="C27" i="72"/>
  <c r="E27" i="72"/>
  <c r="G27" i="72"/>
  <c r="H27" i="72"/>
  <c r="C22" i="77"/>
  <c r="E22" i="77"/>
  <c r="G22" i="77"/>
  <c r="H22" i="77"/>
  <c r="C29" i="73"/>
  <c r="E29" i="73"/>
  <c r="G29" i="73"/>
  <c r="H29" i="73"/>
  <c r="C24" i="77"/>
  <c r="E24" i="77"/>
  <c r="G24" i="77"/>
  <c r="H24" i="77"/>
  <c r="C25" i="4"/>
  <c r="E25" i="4"/>
  <c r="G25" i="4"/>
  <c r="H25" i="4"/>
  <c r="C24" i="72"/>
  <c r="E24" i="72"/>
  <c r="G24" i="72"/>
  <c r="H24" i="72"/>
  <c r="C24" i="73"/>
  <c r="E24" i="73"/>
  <c r="G24" i="73"/>
  <c r="H24" i="73"/>
  <c r="C28" i="73"/>
  <c r="E28" i="73"/>
  <c r="G28" i="73"/>
  <c r="H28" i="73"/>
  <c r="C27" i="77"/>
  <c r="E27" i="77"/>
  <c r="G27" i="77"/>
  <c r="H27" i="77"/>
  <c r="C25" i="73"/>
  <c r="E25" i="73"/>
  <c r="G25" i="73"/>
  <c r="H25" i="73"/>
  <c r="C26" i="72"/>
  <c r="E26" i="72"/>
  <c r="G26" i="72"/>
  <c r="H26" i="72"/>
  <c r="C28" i="4"/>
  <c r="E28" i="4"/>
  <c r="G28" i="4"/>
  <c r="H28" i="4"/>
  <c r="C28" i="72"/>
  <c r="E28" i="72"/>
  <c r="G28" i="72"/>
  <c r="H28" i="72"/>
  <c r="C17" i="74"/>
  <c r="E17" i="74"/>
  <c r="G17" i="74"/>
  <c r="H17" i="74"/>
  <c r="C19" i="74"/>
  <c r="E19" i="74"/>
  <c r="G19" i="74"/>
  <c r="H19" i="74"/>
  <c r="C20" i="74"/>
  <c r="E20" i="74"/>
  <c r="G20" i="74"/>
  <c r="H20" i="74"/>
  <c r="C21" i="74"/>
  <c r="E21" i="74"/>
  <c r="G21" i="74"/>
  <c r="H21" i="74"/>
  <c r="C22" i="74"/>
  <c r="E22" i="74"/>
  <c r="G22" i="74"/>
  <c r="H22" i="74"/>
  <c r="F17" i="1"/>
  <c r="E17" i="1"/>
  <c r="D19" i="71"/>
  <c r="E19" i="71"/>
  <c r="F19" i="71"/>
  <c r="G19" i="71"/>
  <c r="H19" i="71"/>
  <c r="I19" i="71"/>
  <c r="J19" i="71"/>
  <c r="K19" i="71"/>
  <c r="G10" i="71"/>
  <c r="H10" i="71"/>
  <c r="F6" i="1"/>
  <c r="F10" i="1"/>
  <c r="F9" i="1"/>
  <c r="F16" i="1"/>
  <c r="F14" i="1"/>
  <c r="F13" i="1"/>
  <c r="F20" i="1"/>
  <c r="F15" i="1"/>
  <c r="F21" i="1"/>
  <c r="F23" i="1"/>
  <c r="F18" i="1"/>
  <c r="F22" i="1"/>
  <c r="F19" i="1"/>
  <c r="F24" i="1"/>
  <c r="F25" i="1"/>
  <c r="F26" i="1"/>
  <c r="F11" i="1"/>
  <c r="F27" i="1"/>
  <c r="F28" i="1"/>
  <c r="F29" i="1"/>
  <c r="F8" i="1"/>
  <c r="J8" i="71"/>
  <c r="K8" i="71"/>
  <c r="J9" i="71"/>
  <c r="K9" i="71"/>
  <c r="J12" i="71"/>
  <c r="K12" i="71"/>
  <c r="J11" i="71"/>
  <c r="K11" i="71"/>
  <c r="J18" i="71"/>
  <c r="K18" i="71"/>
  <c r="J16" i="71"/>
  <c r="K16" i="71"/>
  <c r="J15" i="71"/>
  <c r="K15" i="71"/>
  <c r="J22" i="71"/>
  <c r="K22" i="71"/>
  <c r="J17" i="71"/>
  <c r="K17" i="71"/>
  <c r="J23" i="71"/>
  <c r="K23" i="71"/>
  <c r="J25" i="71"/>
  <c r="K25" i="71"/>
  <c r="J14" i="71"/>
  <c r="K14" i="71"/>
  <c r="J20" i="71"/>
  <c r="K20" i="71"/>
  <c r="J24" i="71"/>
  <c r="K24" i="71"/>
  <c r="J21" i="71"/>
  <c r="K21" i="71"/>
  <c r="J26" i="71"/>
  <c r="K26" i="71"/>
  <c r="J27" i="71"/>
  <c r="K27" i="71"/>
  <c r="J28" i="71"/>
  <c r="K28" i="71"/>
  <c r="J13" i="71"/>
  <c r="K13" i="71"/>
  <c r="J29" i="71"/>
  <c r="K29" i="71"/>
  <c r="J30" i="71"/>
  <c r="K30" i="71"/>
  <c r="J31" i="71"/>
  <c r="K31" i="71"/>
  <c r="J32" i="71"/>
  <c r="K32" i="71"/>
  <c r="K10" i="71"/>
  <c r="J10" i="71"/>
  <c r="I8" i="71"/>
  <c r="I9" i="71"/>
  <c r="I12" i="71"/>
  <c r="I11" i="71"/>
  <c r="I18" i="71"/>
  <c r="I16" i="71"/>
  <c r="I15" i="71"/>
  <c r="I22" i="71"/>
  <c r="I17" i="71"/>
  <c r="I23" i="71"/>
  <c r="I25" i="71"/>
  <c r="I14" i="71"/>
  <c r="I20" i="71"/>
  <c r="I24" i="71"/>
  <c r="I21" i="71"/>
  <c r="I26" i="71"/>
  <c r="I27" i="71"/>
  <c r="I28" i="71"/>
  <c r="I13" i="71"/>
  <c r="I29" i="71"/>
  <c r="I30" i="71"/>
  <c r="I31" i="71"/>
  <c r="I32" i="71"/>
  <c r="I10" i="71"/>
  <c r="K7" i="71"/>
  <c r="J7" i="71"/>
  <c r="I7" i="71"/>
  <c r="E8" i="1"/>
  <c r="D10" i="71"/>
  <c r="H7" i="71"/>
  <c r="H8" i="71"/>
  <c r="H9" i="71"/>
  <c r="H12" i="71"/>
  <c r="H11" i="71"/>
  <c r="H18" i="71"/>
  <c r="H16" i="71"/>
  <c r="H15" i="71"/>
  <c r="H22" i="71"/>
  <c r="H17" i="71"/>
  <c r="H23" i="71"/>
  <c r="H25" i="71"/>
  <c r="H14" i="71"/>
  <c r="H20" i="71"/>
  <c r="H24" i="71"/>
  <c r="H21" i="71"/>
  <c r="H26" i="71"/>
  <c r="H27" i="71"/>
  <c r="H28" i="71"/>
  <c r="H13" i="71"/>
  <c r="H29" i="71"/>
  <c r="H30" i="71"/>
  <c r="H31" i="71"/>
  <c r="H32" i="71"/>
  <c r="E26" i="1"/>
  <c r="E11" i="1"/>
  <c r="E27" i="1"/>
  <c r="E28" i="1"/>
  <c r="E29" i="1"/>
  <c r="E30" i="1"/>
  <c r="G8" i="71"/>
  <c r="G9" i="71"/>
  <c r="G12" i="71"/>
  <c r="G11" i="71"/>
  <c r="G18" i="71"/>
  <c r="G16" i="71"/>
  <c r="G15" i="71"/>
  <c r="G22" i="71"/>
  <c r="G17" i="71"/>
  <c r="G23" i="71"/>
  <c r="G25" i="71"/>
  <c r="G14" i="71"/>
  <c r="G20" i="71"/>
  <c r="G7" i="71"/>
  <c r="F9" i="71"/>
  <c r="F12" i="71"/>
  <c r="F11" i="71"/>
  <c r="F18" i="71"/>
  <c r="F16" i="71"/>
  <c r="F15" i="71"/>
  <c r="F22" i="71"/>
  <c r="F17" i="71"/>
  <c r="F23" i="71"/>
  <c r="F25" i="71"/>
  <c r="F14" i="71"/>
  <c r="F20" i="71"/>
  <c r="F8" i="71"/>
  <c r="F10" i="71"/>
  <c r="F7" i="71"/>
  <c r="E9" i="71"/>
  <c r="E12" i="71"/>
  <c r="E11" i="71"/>
  <c r="E18" i="71"/>
  <c r="E16" i="71"/>
  <c r="E15" i="71"/>
  <c r="E22" i="71"/>
  <c r="E17" i="71"/>
  <c r="E23" i="71"/>
  <c r="E25" i="71"/>
  <c r="E14" i="71"/>
  <c r="E20" i="71"/>
  <c r="E8" i="71"/>
  <c r="E10" i="71"/>
  <c r="E7" i="71"/>
  <c r="G32" i="71"/>
  <c r="G31" i="71"/>
  <c r="G30" i="71"/>
  <c r="G29" i="71"/>
  <c r="G13" i="71"/>
  <c r="G28" i="71"/>
  <c r="G27" i="71"/>
  <c r="G26" i="71"/>
  <c r="G21" i="71"/>
  <c r="G24" i="71"/>
  <c r="E21" i="1"/>
  <c r="E19" i="1"/>
  <c r="E22" i="1"/>
  <c r="C29" i="4"/>
  <c r="E29" i="4"/>
  <c r="G29" i="4"/>
  <c r="H29" i="4"/>
  <c r="C30" i="72"/>
  <c r="E30" i="72"/>
  <c r="G30" i="72"/>
  <c r="H30" i="72"/>
  <c r="E6" i="1"/>
  <c r="E9" i="1"/>
  <c r="E16" i="1"/>
  <c r="E13" i="1"/>
  <c r="E14" i="1"/>
  <c r="E20" i="1"/>
  <c r="E15" i="1"/>
  <c r="E18" i="1"/>
  <c r="E25" i="1"/>
  <c r="E23" i="1"/>
  <c r="E24" i="1"/>
  <c r="E10" i="1"/>
  <c r="C58" i="72"/>
  <c r="E58" i="72"/>
  <c r="G58" i="72"/>
  <c r="H58" i="72"/>
  <c r="C57" i="72"/>
  <c r="E57" i="72"/>
  <c r="G57" i="72"/>
  <c r="H57" i="72"/>
  <c r="C56" i="72"/>
  <c r="E56" i="72"/>
  <c r="G56" i="72"/>
  <c r="H56" i="72"/>
  <c r="C55" i="72"/>
  <c r="E55" i="72"/>
  <c r="G55" i="72"/>
  <c r="H55" i="72"/>
  <c r="C54" i="72"/>
  <c r="E54" i="72"/>
  <c r="G54" i="72"/>
  <c r="H54" i="72"/>
  <c r="C53" i="72"/>
  <c r="E53" i="72"/>
  <c r="G53" i="72"/>
  <c r="H53" i="72"/>
  <c r="C52" i="72"/>
  <c r="E52" i="72"/>
  <c r="G52" i="72"/>
  <c r="H52" i="72"/>
  <c r="C51" i="72"/>
  <c r="E51" i="72"/>
  <c r="G51" i="72"/>
  <c r="H51" i="72"/>
  <c r="C50" i="72"/>
  <c r="E50" i="72"/>
  <c r="G50" i="72"/>
  <c r="H50" i="72"/>
  <c r="C49" i="72"/>
  <c r="E49" i="72"/>
  <c r="G49" i="72"/>
  <c r="H49" i="72"/>
  <c r="C48" i="72"/>
  <c r="E48" i="72"/>
  <c r="G48" i="72"/>
  <c r="H48" i="72"/>
  <c r="C47" i="72"/>
  <c r="E47" i="72"/>
  <c r="G47" i="72"/>
  <c r="H47" i="72"/>
  <c r="C46" i="72"/>
  <c r="E46" i="72"/>
  <c r="G46" i="72"/>
  <c r="H46" i="72"/>
  <c r="C45" i="72"/>
  <c r="E45" i="72"/>
  <c r="G45" i="72"/>
  <c r="H45" i="72"/>
  <c r="C44" i="72"/>
  <c r="E44" i="72"/>
  <c r="G44" i="72"/>
  <c r="H44" i="72"/>
  <c r="C43" i="72"/>
  <c r="E43" i="72"/>
  <c r="G43" i="72"/>
  <c r="H43" i="72"/>
  <c r="C42" i="72"/>
  <c r="E42" i="72"/>
  <c r="G42" i="72"/>
  <c r="H42" i="72"/>
  <c r="C41" i="72"/>
  <c r="E41" i="72"/>
  <c r="G41" i="72"/>
  <c r="H41" i="72"/>
  <c r="C40" i="72"/>
  <c r="E40" i="72"/>
  <c r="G40" i="72"/>
  <c r="H40" i="72"/>
  <c r="C39" i="72"/>
  <c r="E39" i="72"/>
  <c r="G39" i="72"/>
  <c r="H39" i="72"/>
  <c r="C38" i="72"/>
  <c r="E38" i="72"/>
  <c r="G38" i="72"/>
  <c r="H38" i="72"/>
  <c r="C37" i="72"/>
  <c r="E37" i="72"/>
  <c r="G37" i="72"/>
  <c r="H37" i="72"/>
  <c r="C36" i="72"/>
  <c r="E36" i="72"/>
  <c r="G36" i="72"/>
  <c r="H36" i="72"/>
  <c r="C35" i="72"/>
  <c r="E35" i="72"/>
  <c r="G35" i="72"/>
  <c r="H35" i="72"/>
  <c r="C34" i="72"/>
  <c r="E34" i="72"/>
  <c r="G34" i="72"/>
  <c r="H34" i="72"/>
  <c r="C33" i="72"/>
  <c r="E33" i="72"/>
  <c r="G33" i="72"/>
  <c r="H33" i="72"/>
  <c r="C32" i="72"/>
  <c r="E32" i="72"/>
  <c r="G32" i="72"/>
  <c r="H32" i="72"/>
  <c r="C31" i="72"/>
  <c r="E31" i="72"/>
  <c r="G31" i="72"/>
  <c r="H31" i="72"/>
  <c r="F24" i="71"/>
  <c r="F21" i="71"/>
  <c r="F26" i="71"/>
  <c r="F27" i="71"/>
  <c r="F28" i="71"/>
  <c r="F13" i="71"/>
  <c r="F29" i="71"/>
  <c r="F30" i="71"/>
  <c r="F31" i="71"/>
  <c r="F32" i="71"/>
  <c r="D23" i="71"/>
  <c r="D25" i="71"/>
  <c r="D20" i="71"/>
  <c r="D24" i="71"/>
  <c r="E24" i="71"/>
  <c r="D21" i="71"/>
  <c r="E21" i="71"/>
  <c r="D26" i="71"/>
  <c r="E26" i="71"/>
  <c r="D27" i="71"/>
  <c r="E27" i="71"/>
  <c r="D28" i="71"/>
  <c r="E28" i="71"/>
  <c r="D13" i="71"/>
  <c r="E13" i="71"/>
  <c r="D29" i="71"/>
  <c r="E29" i="71"/>
  <c r="D30" i="71"/>
  <c r="E30" i="71"/>
  <c r="D31" i="71"/>
  <c r="E31" i="71"/>
  <c r="D32" i="71"/>
  <c r="E32" i="71"/>
  <c r="D17" i="71"/>
  <c r="D15" i="71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C58" i="4"/>
  <c r="C57" i="4"/>
  <c r="H57" i="4"/>
  <c r="C56" i="4"/>
  <c r="H56" i="4"/>
  <c r="C55" i="4"/>
  <c r="C54" i="4"/>
  <c r="C53" i="4"/>
  <c r="H53" i="4"/>
  <c r="C52" i="4"/>
  <c r="H52" i="4"/>
  <c r="C51" i="4"/>
  <c r="C50" i="4"/>
  <c r="C49" i="4"/>
  <c r="H49" i="4"/>
  <c r="C48" i="4"/>
  <c r="H48" i="4"/>
  <c r="C47" i="4"/>
  <c r="C46" i="4"/>
  <c r="C45" i="4"/>
  <c r="H45" i="4"/>
  <c r="C44" i="4"/>
  <c r="H44" i="4"/>
  <c r="C43" i="4"/>
  <c r="C42" i="4"/>
  <c r="C41" i="4"/>
  <c r="H41" i="4"/>
  <c r="C40" i="4"/>
  <c r="H40" i="4"/>
  <c r="C39" i="4"/>
  <c r="C38" i="4"/>
  <c r="C37" i="4"/>
  <c r="H37" i="4"/>
  <c r="C36" i="4"/>
  <c r="H36" i="4"/>
  <c r="C35" i="4"/>
  <c r="C34" i="4"/>
  <c r="C33" i="4"/>
  <c r="H33" i="4"/>
  <c r="C32" i="4"/>
  <c r="H32" i="4"/>
  <c r="C31" i="4"/>
  <c r="C30" i="4"/>
  <c r="H58" i="4"/>
  <c r="H55" i="4"/>
  <c r="H54" i="4"/>
  <c r="H51" i="4"/>
  <c r="H50" i="4"/>
  <c r="H47" i="4"/>
  <c r="H46" i="4"/>
  <c r="H43" i="4"/>
  <c r="H42" i="4"/>
  <c r="H39" i="4"/>
  <c r="H38" i="4"/>
  <c r="H35" i="4"/>
  <c r="H34" i="4"/>
  <c r="H31" i="4"/>
  <c r="H30" i="4"/>
  <c r="D22" i="71"/>
  <c r="D18" i="71"/>
  <c r="D16" i="71"/>
  <c r="D8" i="71"/>
  <c r="D12" i="71"/>
  <c r="D11" i="71"/>
</calcChain>
</file>

<file path=xl/sharedStrings.xml><?xml version="1.0" encoding="utf-8"?>
<sst xmlns="http://schemas.openxmlformats.org/spreadsheetml/2006/main" count="539" uniqueCount="115">
  <si>
    <t>Location:</t>
  </si>
  <si>
    <t>Finals</t>
  </si>
  <si>
    <t>Qualifiers</t>
  </si>
  <si>
    <t>Rank</t>
  </si>
  <si>
    <t>RPA</t>
  </si>
  <si>
    <t>Score</t>
  </si>
  <si>
    <t>RPA 2</t>
  </si>
  <si>
    <t>RPA 1</t>
  </si>
  <si>
    <t xml:space="preserve">SUM OF </t>
  </si>
  <si>
    <t>TOP 3 RPA</t>
  </si>
  <si>
    <t>ATHLETE</t>
  </si>
  <si>
    <t>Competition:</t>
  </si>
  <si>
    <t>Round:</t>
  </si>
  <si>
    <t>Date:</t>
  </si>
  <si>
    <t>Hi Score:</t>
  </si>
  <si>
    <t>Weighting:</t>
  </si>
  <si>
    <t>Gender:</t>
  </si>
  <si>
    <t>Semi-Finals</t>
  </si>
  <si>
    <t>BEST</t>
  </si>
  <si>
    <t>EVENT</t>
  </si>
  <si>
    <t>TOP</t>
  </si>
  <si>
    <t>RPA 3</t>
  </si>
  <si>
    <t>FINISH ORDER</t>
  </si>
  <si>
    <t xml:space="preserve"> # skiers</t>
  </si>
  <si>
    <t>Finish Order</t>
  </si>
  <si>
    <t xml:space="preserve">Overall # </t>
  </si>
  <si>
    <t>Competitors</t>
  </si>
  <si>
    <t>Order</t>
  </si>
  <si>
    <t>RANK</t>
  </si>
  <si>
    <t>Event Name</t>
  </si>
  <si>
    <t>Location</t>
  </si>
  <si>
    <t>Date</t>
  </si>
  <si>
    <t>Discipline</t>
  </si>
  <si>
    <t>Event/Discipline:</t>
  </si>
  <si>
    <t xml:space="preserve">EVENT RATING POINT AVERAGE (RPA) </t>
  </si>
  <si>
    <t>GENDER</t>
  </si>
  <si>
    <t>Age Category</t>
  </si>
  <si>
    <t>Club/Team</t>
  </si>
  <si>
    <t>FREESTYLE  ONTARIO</t>
  </si>
  <si>
    <t xml:space="preserve">FREESTYLE ONTARIO </t>
  </si>
  <si>
    <t>2018 RPA RANKINGS</t>
  </si>
  <si>
    <t>Female</t>
  </si>
  <si>
    <t>F</t>
  </si>
  <si>
    <t>u14</t>
  </si>
  <si>
    <t>GUEMBES Kye</t>
  </si>
  <si>
    <t>U16</t>
  </si>
  <si>
    <t>BOG</t>
  </si>
  <si>
    <t>RYAN Kennedy</t>
  </si>
  <si>
    <t>CAL</t>
  </si>
  <si>
    <t>U14</t>
  </si>
  <si>
    <t>AUBRY Ava</t>
  </si>
  <si>
    <t>UNG Danielle</t>
  </si>
  <si>
    <t>BVSC</t>
  </si>
  <si>
    <t>LOEWEN Aria</t>
  </si>
  <si>
    <t>U12</t>
  </si>
  <si>
    <t>NB</t>
  </si>
  <si>
    <t>DORSAY Carmen</t>
  </si>
  <si>
    <t>CHANTLER Mya</t>
  </si>
  <si>
    <t>u16</t>
  </si>
  <si>
    <t>REIDL Amber</t>
  </si>
  <si>
    <t>RIDGEWAY Quinn</t>
  </si>
  <si>
    <t>LEWIS Ally</t>
  </si>
  <si>
    <t>FOR</t>
  </si>
  <si>
    <t>TURNAU Marieke</t>
  </si>
  <si>
    <t>u12</t>
  </si>
  <si>
    <t>RIDGEWAY Sydney</t>
  </si>
  <si>
    <t>u10</t>
  </si>
  <si>
    <t>GUEMBES Jade</t>
  </si>
  <si>
    <t>Caledon TT Day 2</t>
  </si>
  <si>
    <t>Caledon TT Day 1</t>
  </si>
  <si>
    <t>Caledon Ski Club</t>
  </si>
  <si>
    <t>MO</t>
  </si>
  <si>
    <t>Caleon Timber Tour Day 1</t>
  </si>
  <si>
    <t>Feb 2 2019</t>
  </si>
  <si>
    <t>Feb 3 2019</t>
  </si>
  <si>
    <t>Caleon Timber Tour Day 2</t>
  </si>
  <si>
    <t>MISCHA MacDonald</t>
  </si>
  <si>
    <t>Caledon Timber Tour</t>
  </si>
  <si>
    <t>Caledon Timber Tour Day 2</t>
  </si>
  <si>
    <t>Beaver Valley TT</t>
  </si>
  <si>
    <t>Beaver Valley</t>
  </si>
  <si>
    <t>TATUM Kennedy</t>
  </si>
  <si>
    <t>U10</t>
  </si>
  <si>
    <t>MSLM</t>
  </si>
  <si>
    <t>BURKE Victoria</t>
  </si>
  <si>
    <t>FRANKS Luca</t>
  </si>
  <si>
    <t>COUSINEAU Mya</t>
  </si>
  <si>
    <t>U18</t>
  </si>
  <si>
    <t>OMT</t>
  </si>
  <si>
    <t>Fortune Fz</t>
  </si>
  <si>
    <t>Camp Fortune</t>
  </si>
  <si>
    <t>Feb 2-3 2019</t>
  </si>
  <si>
    <t>M</t>
  </si>
  <si>
    <t>Elyse Carrier</t>
  </si>
  <si>
    <t>Linnea Gerrie</t>
  </si>
  <si>
    <t>Marissa Buckland</t>
  </si>
  <si>
    <t>Nicole Wolfenden</t>
  </si>
  <si>
    <t>Sofia McCarthy</t>
  </si>
  <si>
    <t>Eleonore Dumais</t>
  </si>
  <si>
    <t>2019 FO Mogul RPA Rankings</t>
  </si>
  <si>
    <t>CWG</t>
  </si>
  <si>
    <t>Camp Fortune TT Provicials</t>
  </si>
  <si>
    <t>DM</t>
  </si>
  <si>
    <t>Canyone Creek</t>
  </si>
  <si>
    <t>Canyon Creek</t>
  </si>
  <si>
    <t>CWG MO</t>
  </si>
  <si>
    <t>Fortune TT</t>
  </si>
  <si>
    <t>ELLIS Julia</t>
  </si>
  <si>
    <t>Camp Fortune TT</t>
  </si>
  <si>
    <t>HUTER Charley</t>
  </si>
  <si>
    <t>Timber Tour Dual Moguls Provincials</t>
  </si>
  <si>
    <t>Jr Nats MO</t>
  </si>
  <si>
    <t>Le Relais</t>
  </si>
  <si>
    <t>LE Relais</t>
  </si>
  <si>
    <t>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</si>
</sst>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09]mmmm\ d\,\ yyyy;@"/>
  </numFmts>
  <fonts count="17" x14ac:knownFonts="1">
    <font>
      <sz val="11"/>
      <color indexed="8"/>
      <name val="Helvetica Neue"/>
    </font>
    <font>
      <sz val="8"/>
      <name val="Helvetica Neue"/>
    </font>
    <font>
      <sz val="8"/>
      <color indexed="9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color indexed="14"/>
      <name val="Tahoma"/>
      <family val="2"/>
    </font>
    <font>
      <sz val="6"/>
      <color indexed="9"/>
      <name val="Tahoma"/>
      <family val="2"/>
    </font>
    <font>
      <sz val="8"/>
      <color theme="0"/>
      <name val="Tahoma"/>
      <family val="2"/>
    </font>
    <font>
      <sz val="8"/>
      <color rgb="FF000000"/>
      <name val="Tahoma"/>
      <family val="2"/>
    </font>
    <font>
      <sz val="8"/>
      <color rgb="FF006600"/>
      <name val="Tahoma"/>
      <family val="2"/>
    </font>
    <font>
      <sz val="8"/>
      <color rgb="FFE6E6E6"/>
      <name val="Tahoma"/>
      <family val="2"/>
    </font>
    <font>
      <u/>
      <sz val="11"/>
      <color theme="10"/>
      <name val="Helvetica Neue"/>
    </font>
    <font>
      <u/>
      <sz val="11"/>
      <color theme="11"/>
      <name val="Helvetica Neue"/>
    </font>
    <font>
      <sz val="8"/>
      <color indexed="8"/>
      <name val="Helvetica Neue"/>
    </font>
    <font>
      <sz val="8"/>
      <color indexed="8"/>
      <name val="Helvetica"/>
    </font>
    <font>
      <sz val="6"/>
      <color indexed="8"/>
      <name val="Helvetica Neue"/>
    </font>
    <font>
      <sz val="8"/>
      <color rgb="FF000000"/>
      <name val="Helvetica"/>
    </font>
  </fonts>
  <fills count="13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3B8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B8CD8"/>
        <bgColor rgb="FF000000"/>
      </patternFill>
    </fill>
    <fill>
      <patternFill patternType="solid">
        <fgColor rgb="FFC7D5E1"/>
        <bgColor rgb="FF000000"/>
      </patternFill>
    </fill>
    <fill>
      <patternFill patternType="solid">
        <fgColor rgb="FFC7D5E1"/>
        <bgColor indexed="64"/>
      </patternFill>
    </fill>
    <fill>
      <patternFill patternType="solid">
        <fgColor rgb="FFBBCBDA"/>
        <bgColor indexed="64"/>
      </patternFill>
    </fill>
    <fill>
      <patternFill patternType="solid">
        <fgColor rgb="FFBBCBDA"/>
        <bgColor rgb="FF000000"/>
      </patternFill>
    </fill>
    <fill>
      <patternFill patternType="solid">
        <fgColor rgb="FFAFBFD1"/>
        <bgColor indexed="64"/>
      </patternFill>
    </fill>
    <fill>
      <patternFill patternType="solid">
        <fgColor rgb="FFAFBFD1"/>
        <bgColor rgb="FF000000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DCDCD"/>
      </right>
      <top/>
      <bottom style="thin">
        <color rgb="FFCDCDCD"/>
      </bottom>
      <diagonal/>
    </border>
    <border>
      <left/>
      <right style="thin">
        <color auto="1"/>
      </right>
      <top/>
      <bottom style="thin">
        <color rgb="FFCDCDCD"/>
      </bottom>
      <diagonal/>
    </border>
    <border>
      <left/>
      <right style="thin">
        <color rgb="FFCDCDCD"/>
      </right>
      <top/>
      <bottom style="thin">
        <color rgb="FFCDCDCD"/>
      </bottom>
      <diagonal/>
    </border>
    <border>
      <left/>
      <right/>
      <top/>
      <bottom style="thin">
        <color rgb="FFCDCDCD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rgb="FFCDCDCD"/>
      </right>
      <top/>
      <bottom style="thin">
        <color auto="1"/>
      </bottom>
      <diagonal/>
    </border>
    <border>
      <left/>
      <right style="thin">
        <color rgb="FFCDCDCD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811">
    <xf numFmtId="0" fontId="0" fillId="0" borderId="0" applyNumberFormat="0" applyFill="0" applyBorder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</cellStyleXfs>
  <cellXfs count="113">
    <xf numFmtId="0" fontId="0" fillId="0" borderId="0" xfId="0" applyAlignment="1"/>
    <xf numFmtId="1" fontId="2" fillId="0" borderId="0" xfId="0" applyNumberFormat="1" applyFont="1" applyAlignment="1"/>
    <xf numFmtId="1" fontId="2" fillId="0" borderId="0" xfId="0" applyNumberFormat="1" applyFont="1" applyAlignment="1">
      <alignment wrapText="1"/>
    </xf>
    <xf numFmtId="1" fontId="3" fillId="2" borderId="0" xfId="0" applyNumberFormat="1" applyFont="1" applyFill="1" applyAlignment="1">
      <alignment horizontal="right" wrapText="1"/>
    </xf>
    <xf numFmtId="1" fontId="7" fillId="4" borderId="1" xfId="0" applyNumberFormat="1" applyFont="1" applyFill="1" applyBorder="1" applyAlignment="1"/>
    <xf numFmtId="1" fontId="7" fillId="4" borderId="3" xfId="0" applyNumberFormat="1" applyFont="1" applyFill="1" applyBorder="1" applyAlignment="1"/>
    <xf numFmtId="1" fontId="7" fillId="4" borderId="2" xfId="0" applyNumberFormat="1" applyFont="1" applyFill="1" applyBorder="1" applyAlignment="1"/>
    <xf numFmtId="1" fontId="7" fillId="4" borderId="5" xfId="0" applyNumberFormat="1" applyFont="1" applyFill="1" applyBorder="1" applyAlignment="1">
      <alignment horizontal="center"/>
    </xf>
    <xf numFmtId="1" fontId="7" fillId="4" borderId="11" xfId="0" applyNumberFormat="1" applyFont="1" applyFill="1" applyBorder="1" applyAlignment="1">
      <alignment horizontal="centerContinuous"/>
    </xf>
    <xf numFmtId="1" fontId="7" fillId="4" borderId="0" xfId="0" applyNumberFormat="1" applyFont="1" applyFill="1" applyAlignment="1">
      <alignment horizontal="centerContinuous"/>
    </xf>
    <xf numFmtId="1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Continuous"/>
    </xf>
    <xf numFmtId="1" fontId="7" fillId="4" borderId="1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right"/>
    </xf>
    <xf numFmtId="1" fontId="7" fillId="4" borderId="6" xfId="0" applyNumberFormat="1" applyFont="1" applyFill="1" applyBorder="1" applyAlignment="1"/>
    <xf numFmtId="1" fontId="7" fillId="4" borderId="8" xfId="0" applyNumberFormat="1" applyFont="1" applyFill="1" applyBorder="1" applyAlignment="1"/>
    <xf numFmtId="1" fontId="7" fillId="4" borderId="7" xfId="0" applyNumberFormat="1" applyFont="1" applyFill="1" applyBorder="1" applyAlignment="1"/>
    <xf numFmtId="1" fontId="7" fillId="4" borderId="12" xfId="0" applyNumberFormat="1" applyFont="1" applyFill="1" applyBorder="1" applyAlignment="1">
      <alignment horizontal="center"/>
    </xf>
    <xf numFmtId="1" fontId="7" fillId="4" borderId="0" xfId="0" applyNumberFormat="1" applyFont="1" applyFill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" fontId="2" fillId="2" borderId="0" xfId="0" applyNumberFormat="1" applyFont="1" applyFill="1" applyAlignment="1"/>
    <xf numFmtId="1" fontId="2" fillId="0" borderId="9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left"/>
    </xf>
    <xf numFmtId="1" fontId="7" fillId="4" borderId="1" xfId="0" applyNumberFormat="1" applyFont="1" applyFill="1" applyBorder="1" applyAlignment="1">
      <alignment horizontal="left" wrapText="1"/>
    </xf>
    <xf numFmtId="1" fontId="7" fillId="4" borderId="3" xfId="0" applyNumberFormat="1" applyFont="1" applyFill="1" applyBorder="1" applyAlignment="1">
      <alignment horizontal="left" wrapText="1"/>
    </xf>
    <xf numFmtId="1" fontId="7" fillId="4" borderId="2" xfId="0" applyNumberFormat="1" applyFont="1" applyFill="1" applyBorder="1" applyAlignment="1">
      <alignment horizontal="left" wrapText="1"/>
    </xf>
    <xf numFmtId="1" fontId="7" fillId="4" borderId="14" xfId="0" applyNumberFormat="1" applyFont="1" applyFill="1" applyBorder="1" applyAlignment="1">
      <alignment horizontal="left" wrapText="1"/>
    </xf>
    <xf numFmtId="1" fontId="2" fillId="5" borderId="0" xfId="0" applyNumberFormat="1" applyFont="1" applyFill="1" applyAlignment="1"/>
    <xf numFmtId="0" fontId="4" fillId="5" borderId="0" xfId="0" applyFont="1" applyFill="1" applyAlignment="1"/>
    <xf numFmtId="1" fontId="2" fillId="5" borderId="0" xfId="0" applyNumberFormat="1" applyFont="1" applyFill="1" applyAlignment="1">
      <alignment wrapText="1"/>
    </xf>
    <xf numFmtId="1" fontId="9" fillId="5" borderId="0" xfId="0" applyNumberFormat="1" applyFont="1" applyFill="1" applyAlignment="1">
      <alignment wrapText="1"/>
    </xf>
    <xf numFmtId="1" fontId="5" fillId="4" borderId="14" xfId="0" applyNumberFormat="1" applyFont="1" applyFill="1" applyBorder="1" applyAlignment="1">
      <alignment horizontal="left" wrapText="1"/>
    </xf>
    <xf numFmtId="1" fontId="5" fillId="4" borderId="10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1" fontId="2" fillId="4" borderId="4" xfId="0" applyNumberFormat="1" applyFont="1" applyFill="1" applyBorder="1" applyAlignment="1"/>
    <xf numFmtId="1" fontId="2" fillId="4" borderId="11" xfId="0" applyNumberFormat="1" applyFont="1" applyFill="1" applyBorder="1" applyAlignment="1"/>
    <xf numFmtId="1" fontId="2" fillId="4" borderId="5" xfId="0" applyNumberFormat="1" applyFont="1" applyFill="1" applyBorder="1" applyAlignment="1"/>
    <xf numFmtId="0" fontId="4" fillId="0" borderId="0" xfId="0" applyFont="1" applyAlignment="1"/>
    <xf numFmtId="1" fontId="2" fillId="4" borderId="7" xfId="0" applyNumberFormat="1" applyFont="1" applyFill="1" applyBorder="1" applyAlignment="1"/>
    <xf numFmtId="1" fontId="2" fillId="4" borderId="6" xfId="0" applyNumberFormat="1" applyFont="1" applyFill="1" applyBorder="1" applyAlignment="1"/>
    <xf numFmtId="1" fontId="2" fillId="4" borderId="12" xfId="0" applyNumberFormat="1" applyFont="1" applyFill="1" applyBorder="1" applyAlignment="1"/>
    <xf numFmtId="1" fontId="2" fillId="4" borderId="8" xfId="0" applyNumberFormat="1" applyFont="1" applyFill="1" applyBorder="1" applyAlignment="1"/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" fontId="3" fillId="3" borderId="0" xfId="0" applyNumberFormat="1" applyFont="1" applyFill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1" fontId="10" fillId="0" borderId="0" xfId="0" applyNumberFormat="1" applyFont="1" applyAlignment="1">
      <alignment horizontal="left"/>
    </xf>
    <xf numFmtId="1" fontId="8" fillId="0" borderId="1" xfId="0" applyNumberFormat="1" applyFont="1" applyBorder="1" applyAlignment="1">
      <alignment horizontal="left"/>
    </xf>
    <xf numFmtId="1" fontId="8" fillId="0" borderId="2" xfId="0" applyNumberFormat="1" applyFont="1" applyBorder="1" applyAlignment="1">
      <alignment horizontal="left"/>
    </xf>
    <xf numFmtId="1" fontId="8" fillId="0" borderId="3" xfId="0" applyNumberFormat="1" applyFont="1" applyBorder="1" applyAlignment="1">
      <alignment horizontal="left"/>
    </xf>
    <xf numFmtId="49" fontId="8" fillId="6" borderId="2" xfId="0" applyNumberFormat="1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/>
    </xf>
    <xf numFmtId="9" fontId="8" fillId="6" borderId="4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8" fillId="6" borderId="0" xfId="0" applyNumberFormat="1" applyFont="1" applyFill="1" applyAlignment="1">
      <alignment horizontal="center"/>
    </xf>
    <xf numFmtId="49" fontId="8" fillId="6" borderId="5" xfId="0" applyNumberFormat="1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/>
    </xf>
    <xf numFmtId="2" fontId="8" fillId="6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8" fillId="6" borderId="8" xfId="0" applyNumberFormat="1" applyFont="1" applyFill="1" applyBorder="1" applyAlignment="1">
      <alignment horizontal="center"/>
    </xf>
    <xf numFmtId="1" fontId="8" fillId="6" borderId="12" xfId="0" applyNumberFormat="1" applyFont="1" applyFill="1" applyBorder="1" applyAlignment="1">
      <alignment horizontal="center"/>
    </xf>
    <xf numFmtId="1" fontId="8" fillId="6" borderId="7" xfId="0" applyNumberFormat="1" applyFont="1" applyFill="1" applyBorder="1" applyAlignment="1">
      <alignment horizontal="center"/>
    </xf>
    <xf numFmtId="49" fontId="8" fillId="6" borderId="7" xfId="0" applyNumberFormat="1" applyFont="1" applyFill="1" applyBorder="1" applyAlignment="1">
      <alignment horizontal="center" wrapText="1"/>
    </xf>
    <xf numFmtId="1" fontId="3" fillId="6" borderId="7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8" fillId="7" borderId="18" xfId="0" applyNumberFormat="1" applyFont="1" applyFill="1" applyBorder="1" applyAlignment="1">
      <alignment horizontal="center"/>
    </xf>
    <xf numFmtId="1" fontId="2" fillId="8" borderId="9" xfId="0" applyNumberFormat="1" applyFont="1" applyFill="1" applyBorder="1" applyAlignment="1">
      <alignment horizontal="right"/>
    </xf>
    <xf numFmtId="0" fontId="3" fillId="7" borderId="19" xfId="0" applyFont="1" applyFill="1" applyBorder="1" applyAlignment="1">
      <alignment horizontal="left"/>
    </xf>
    <xf numFmtId="0" fontId="8" fillId="7" borderId="12" xfId="0" applyFont="1" applyFill="1" applyBorder="1" applyAlignment="1"/>
    <xf numFmtId="0" fontId="3" fillId="7" borderId="12" xfId="0" applyFont="1" applyFill="1" applyBorder="1" applyAlignment="1">
      <alignment horizontal="left"/>
    </xf>
    <xf numFmtId="0" fontId="4" fillId="8" borderId="12" xfId="0" applyFont="1" applyFill="1" applyBorder="1" applyAlignment="1"/>
    <xf numFmtId="0" fontId="8" fillId="7" borderId="9" xfId="0" applyFont="1" applyFill="1" applyBorder="1" applyAlignment="1"/>
    <xf numFmtId="0" fontId="3" fillId="7" borderId="9" xfId="0" applyFont="1" applyFill="1" applyBorder="1" applyAlignment="1">
      <alignment horizontal="left"/>
    </xf>
    <xf numFmtId="0" fontId="2" fillId="8" borderId="7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left"/>
    </xf>
    <xf numFmtId="0" fontId="8" fillId="10" borderId="19" xfId="0" applyFont="1" applyFill="1" applyBorder="1" applyAlignment="1"/>
    <xf numFmtId="2" fontId="8" fillId="3" borderId="15" xfId="0" applyNumberFormat="1" applyFont="1" applyFill="1" applyBorder="1" applyAlignment="1">
      <alignment horizontal="center"/>
    </xf>
    <xf numFmtId="2" fontId="8" fillId="3" borderId="17" xfId="0" applyNumberFormat="1" applyFont="1" applyFill="1" applyBorder="1" applyAlignment="1">
      <alignment horizontal="center"/>
    </xf>
    <xf numFmtId="1" fontId="8" fillId="3" borderId="16" xfId="0" applyNumberFormat="1" applyFont="1" applyFill="1" applyBorder="1" applyAlignment="1">
      <alignment horizontal="center"/>
    </xf>
    <xf numFmtId="1" fontId="2" fillId="9" borderId="9" xfId="0" applyNumberFormat="1" applyFont="1" applyFill="1" applyBorder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3" fillId="0" borderId="0" xfId="0" applyFont="1" applyAlignment="1"/>
    <xf numFmtId="1" fontId="2" fillId="11" borderId="9" xfId="0" applyNumberFormat="1" applyFont="1" applyFill="1" applyBorder="1" applyAlignment="1">
      <alignment horizontal="right"/>
    </xf>
    <xf numFmtId="0" fontId="14" fillId="11" borderId="9" xfId="0" applyFont="1" applyFill="1" applyBorder="1" applyAlignment="1"/>
    <xf numFmtId="0" fontId="4" fillId="5" borderId="0" xfId="0" applyFont="1" applyFill="1" applyAlignment="1">
      <alignment wrapText="1"/>
    </xf>
    <xf numFmtId="0" fontId="4" fillId="5" borderId="0" xfId="0" applyFont="1" applyFill="1" applyAlignment="1">
      <alignment horizontal="right"/>
    </xf>
    <xf numFmtId="16" fontId="6" fillId="5" borderId="9" xfId="0" applyNumberFormat="1" applyFont="1" applyFill="1" applyBorder="1" applyAlignment="1">
      <alignment horizontal="center"/>
    </xf>
    <xf numFmtId="1" fontId="2" fillId="0" borderId="9" xfId="0" applyNumberFormat="1" applyFont="1" applyBorder="1" applyAlignment="1"/>
    <xf numFmtId="0" fontId="6" fillId="0" borderId="9" xfId="0" applyFont="1" applyBorder="1" applyAlignment="1">
      <alignment horizontal="center" wrapText="1"/>
    </xf>
    <xf numFmtId="16" fontId="6" fillId="0" borderId="9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2" fontId="8" fillId="3" borderId="20" xfId="0" applyNumberFormat="1" applyFont="1" applyFill="1" applyBorder="1" applyAlignment="1">
      <alignment horizontal="center"/>
    </xf>
    <xf numFmtId="1" fontId="8" fillId="3" borderId="7" xfId="0" applyNumberFormat="1" applyFont="1" applyFill="1" applyBorder="1" applyAlignment="1">
      <alignment horizontal="center"/>
    </xf>
    <xf numFmtId="2" fontId="8" fillId="3" borderId="21" xfId="0" applyNumberFormat="1" applyFont="1" applyFill="1" applyBorder="1" applyAlignment="1">
      <alignment horizontal="center"/>
    </xf>
    <xf numFmtId="1" fontId="8" fillId="7" borderId="8" xfId="0" applyNumberFormat="1" applyFont="1" applyFill="1" applyBorder="1" applyAlignment="1">
      <alignment horizontal="center"/>
    </xf>
    <xf numFmtId="0" fontId="16" fillId="12" borderId="9" xfId="0" applyFont="1" applyFill="1" applyBorder="1" applyAlignment="1"/>
    <xf numFmtId="1" fontId="2" fillId="4" borderId="0" xfId="0" applyNumberFormat="1" applyFont="1" applyFill="1" applyAlignment="1"/>
    <xf numFmtId="0" fontId="6" fillId="5" borderId="9" xfId="0" applyFont="1" applyFill="1" applyBorder="1" applyAlignment="1">
      <alignment horizontal="center" wrapText="1"/>
    </xf>
    <xf numFmtId="1" fontId="2" fillId="5" borderId="22" xfId="0" applyNumberFormat="1" applyFont="1" applyFill="1" applyBorder="1" applyAlignment="1"/>
    <xf numFmtId="1" fontId="2" fillId="0" borderId="4" xfId="0" applyNumberFormat="1" applyFont="1" applyBorder="1" applyAlignment="1"/>
    <xf numFmtId="0" fontId="0" fillId="9" borderId="0" xfId="0" applyFill="1" applyAlignment="1"/>
    <xf numFmtId="0" fontId="13" fillId="9" borderId="9" xfId="0" applyFont="1" applyFill="1" applyBorder="1" applyAlignment="1"/>
    <xf numFmtId="1" fontId="8" fillId="10" borderId="9" xfId="0" applyNumberFormat="1" applyFont="1" applyFill="1" applyBorder="1" applyAlignment="1"/>
    <xf numFmtId="1" fontId="8" fillId="7" borderId="7" xfId="0" applyNumberFormat="1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 wrapText="1"/>
    </xf>
    <xf numFmtId="1" fontId="7" fillId="4" borderId="13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left"/>
    </xf>
    <xf numFmtId="1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4" fontId="3" fillId="3" borderId="10" xfId="0" applyNumberFormat="1" applyFont="1" applyFill="1" applyBorder="1" applyAlignment="1">
      <alignment horizontal="left"/>
    </xf>
  </cellXfs>
  <cellStyles count="8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Normal" xfId="0" builtinId="0"/>
  </cellStyles>
  <dxfs count="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000000"/>
      <rgbColor rgb="00E6E6E6"/>
      <rgbColor rgb="00CDCDCD"/>
      <rgbColor rgb="00339966"/>
      <rgbColor rgb="00DD0806"/>
      <rgbColor rgb="00FFFFFF"/>
      <rgbColor rgb="00CCCCFF"/>
      <rgbColor rgb="00CCFFCC"/>
      <rgbColor rgb="00A3D979"/>
      <rgbColor rgb="00CAEBC7"/>
      <rgbColor rgb="00F3EB00"/>
      <rgbColor rgb="00FCF305"/>
      <rgbColor rgb="00C2E5A6"/>
      <rgbColor rgb="00FFFF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showGridLines="0" tabSelected="1" workbookViewId="0">
      <selection activeCell="T15" sqref="T15"/>
    </sheetView>
  </sheetViews>
  <sheetFormatPr baseColWidth="10" defaultColWidth="17.7109375" defaultRowHeight="20" customHeight="1" x14ac:dyDescent="0"/>
  <cols>
    <col min="1" max="1" width="11.7109375" customWidth="1"/>
    <col min="2" max="2" width="10.7109375" customWidth="1"/>
    <col min="3" max="3" width="21.42578125" customWidth="1"/>
    <col min="4" max="4" width="0.85546875" hidden="1" customWidth="1"/>
    <col min="5" max="5" width="4.42578125" bestFit="1" customWidth="1"/>
    <col min="6" max="6" width="5.85546875" customWidth="1"/>
    <col min="7" max="9" width="5.7109375" customWidth="1"/>
    <col min="10" max="10" width="7.28515625" customWidth="1"/>
    <col min="11" max="11" width="5.140625" hidden="1" customWidth="1"/>
    <col min="12" max="14" width="4.85546875" customWidth="1"/>
    <col min="15" max="19" width="5" customWidth="1"/>
  </cols>
  <sheetData>
    <row r="1" spans="1:19" ht="33.75" customHeight="1">
      <c r="A1" s="1" t="s">
        <v>99</v>
      </c>
      <c r="B1" s="1"/>
      <c r="C1" s="1"/>
      <c r="D1" s="1"/>
      <c r="E1" s="1"/>
      <c r="F1" s="23" t="s">
        <v>38</v>
      </c>
      <c r="G1" s="1"/>
      <c r="H1" s="1"/>
      <c r="I1" s="1"/>
      <c r="J1" s="1"/>
      <c r="K1" s="1"/>
      <c r="L1" s="102">
        <v>2019</v>
      </c>
      <c r="M1" s="1"/>
      <c r="N1" s="1"/>
      <c r="O1" s="1"/>
      <c r="P1" s="1"/>
      <c r="Q1" s="1"/>
      <c r="R1" s="1"/>
      <c r="S1" s="1"/>
    </row>
    <row r="2" spans="1:19" ht="3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29</v>
      </c>
      <c r="L2" s="91" t="s">
        <v>77</v>
      </c>
      <c r="M2" s="91" t="s">
        <v>78</v>
      </c>
      <c r="N2" s="91" t="s">
        <v>79</v>
      </c>
      <c r="O2" s="91" t="s">
        <v>89</v>
      </c>
      <c r="P2" s="91" t="s">
        <v>100</v>
      </c>
      <c r="Q2" s="91" t="s">
        <v>101</v>
      </c>
      <c r="R2" s="91" t="s">
        <v>101</v>
      </c>
      <c r="S2" s="91" t="s">
        <v>111</v>
      </c>
    </row>
    <row r="3" spans="1:19" ht="36" customHeight="1">
      <c r="A3" s="24" t="s">
        <v>35</v>
      </c>
      <c r="B3" s="25" t="s">
        <v>41</v>
      </c>
      <c r="C3" s="25"/>
      <c r="D3" s="26"/>
      <c r="E3" s="27"/>
      <c r="F3" s="107" t="s">
        <v>40</v>
      </c>
      <c r="G3" s="107"/>
      <c r="H3" s="107"/>
      <c r="I3" s="107"/>
      <c r="J3" s="108"/>
      <c r="K3" s="3" t="s">
        <v>30</v>
      </c>
      <c r="L3" s="91" t="s">
        <v>70</v>
      </c>
      <c r="M3" s="91" t="s">
        <v>70</v>
      </c>
      <c r="N3" s="91" t="s">
        <v>52</v>
      </c>
      <c r="O3" s="91" t="s">
        <v>90</v>
      </c>
      <c r="P3" s="91" t="s">
        <v>103</v>
      </c>
      <c r="Q3" s="91" t="s">
        <v>90</v>
      </c>
      <c r="R3" s="91" t="s">
        <v>90</v>
      </c>
      <c r="S3" s="91" t="s">
        <v>112</v>
      </c>
    </row>
    <row r="4" spans="1:19" ht="15" customHeight="1">
      <c r="A4" s="4"/>
      <c r="B4" s="5"/>
      <c r="C4" s="5"/>
      <c r="D4" s="6"/>
      <c r="E4" s="7" t="s">
        <v>4</v>
      </c>
      <c r="F4" s="8" t="s">
        <v>3</v>
      </c>
      <c r="G4" s="9" t="s">
        <v>20</v>
      </c>
      <c r="H4" s="10" t="s">
        <v>20</v>
      </c>
      <c r="I4" s="11" t="s">
        <v>20</v>
      </c>
      <c r="J4" s="12" t="s">
        <v>8</v>
      </c>
      <c r="K4" s="13" t="s">
        <v>31</v>
      </c>
      <c r="L4" s="92">
        <v>42036</v>
      </c>
      <c r="M4" s="92">
        <v>42037</v>
      </c>
      <c r="N4" s="92">
        <v>42044</v>
      </c>
      <c r="O4" s="92">
        <v>42037</v>
      </c>
      <c r="P4" s="92">
        <v>42051</v>
      </c>
      <c r="Q4" s="92">
        <v>42056</v>
      </c>
      <c r="R4" s="92">
        <v>42056</v>
      </c>
      <c r="S4" s="92">
        <v>42079</v>
      </c>
    </row>
    <row r="5" spans="1:19" ht="15" customHeight="1">
      <c r="A5" s="14" t="s">
        <v>37</v>
      </c>
      <c r="B5" s="15" t="s">
        <v>36</v>
      </c>
      <c r="C5" s="15" t="s">
        <v>10</v>
      </c>
      <c r="D5" s="16"/>
      <c r="E5" s="7" t="s">
        <v>3</v>
      </c>
      <c r="F5" s="17" t="s">
        <v>27</v>
      </c>
      <c r="G5" s="18" t="s">
        <v>7</v>
      </c>
      <c r="H5" s="10" t="s">
        <v>6</v>
      </c>
      <c r="I5" s="10" t="s">
        <v>21</v>
      </c>
      <c r="J5" s="12" t="s">
        <v>9</v>
      </c>
      <c r="K5" s="13" t="s">
        <v>32</v>
      </c>
      <c r="L5" s="93" t="s">
        <v>71</v>
      </c>
      <c r="M5" s="93" t="s">
        <v>71</v>
      </c>
      <c r="N5" s="93" t="s">
        <v>71</v>
      </c>
      <c r="O5" s="92" t="s">
        <v>71</v>
      </c>
      <c r="P5" s="92" t="s">
        <v>71</v>
      </c>
      <c r="Q5" s="92" t="s">
        <v>71</v>
      </c>
      <c r="R5" s="92" t="s">
        <v>102</v>
      </c>
      <c r="S5" s="92" t="s">
        <v>71</v>
      </c>
    </row>
    <row r="6" spans="1:19" ht="19" customHeight="1">
      <c r="A6" s="81" t="s">
        <v>52</v>
      </c>
      <c r="B6" s="81" t="s">
        <v>49</v>
      </c>
      <c r="C6" s="86" t="s">
        <v>51</v>
      </c>
      <c r="D6" s="81"/>
      <c r="E6" s="81">
        <f>F6</f>
        <v>1</v>
      </c>
      <c r="F6" s="19">
        <f>RANK(J6,$J$6:$K$30,0)</f>
        <v>1</v>
      </c>
      <c r="G6" s="20">
        <f>LARGE(($L6:$X6),1)</f>
        <v>544.90521327014221</v>
      </c>
      <c r="H6" s="20">
        <f>LARGE(($L6:$X6),2)</f>
        <v>539</v>
      </c>
      <c r="I6" s="20">
        <f>LARGE(($L6:$X6),3)</f>
        <v>500</v>
      </c>
      <c r="J6" s="19">
        <f>SUM(G6+H6+I6)</f>
        <v>1583.9052132701422</v>
      </c>
      <c r="K6" s="21"/>
      <c r="L6" s="22">
        <f>IF(ISNA(VLOOKUP($C6,'Caledon TT Day 1'!$A$17:$H$100,8,FALSE))=TRUE,"0",VLOOKUP($C6,'Caledon TT Day 1'!$A$17:$H$100,8,FALSE))</f>
        <v>396.9173054966563</v>
      </c>
      <c r="M6" s="22">
        <f>IF(ISNA(VLOOKUP($C6,'Caledon TT Day 2'!$A$17:$H$100,8,FALSE))=TRUE,"0",VLOOKUP($C6,'Caledon TT Day 2'!$A$17:$H$100,8,FALSE))</f>
        <v>456.0608388385312</v>
      </c>
      <c r="N6" s="22">
        <f>IF(ISNA(VLOOKUP($C6,'Beaver TT'!$A$17:$H$100,8,FALSE))=TRUE,"0",VLOOKUP($C6,'Beaver TT'!$A$17:$H$100,8,FALSE))</f>
        <v>500</v>
      </c>
      <c r="O6" s="22" t="str">
        <f>IF(ISNA(VLOOKUP($C6,'Fortune Fz'!$A$17:$H$100,8,FALSE))=TRUE,"0",VLOOKUP($C6,'Fortune Fz'!$A$17:$H$100,8,FALSE))</f>
        <v>0</v>
      </c>
      <c r="P6" s="22" t="str">
        <f>IF(ISNA(VLOOKUP($C6,'CWG MO'!$A$17:$H$96,8,FALSE))=TRUE,"0",VLOOKUP($C6,'CWG MO'!$A$17:$H$96,8,FALSE))</f>
        <v>0</v>
      </c>
      <c r="Q6" s="22">
        <f>IF(ISNA(VLOOKUP($C6,'Fortune TT MO'!$A$17:$H$41,8,FALSE))=TRUE,"0",VLOOKUP($C6,'Fortune TT MO'!$A$17:$H$41,8,FALSE))</f>
        <v>544.90521327014221</v>
      </c>
      <c r="R6" s="22">
        <f>IF(ISNA(VLOOKUP($C6,'Fortune TT DM'!$A$17:$H$100,8,FALSE))=TRUE,"0",VLOOKUP($C6,'Fortune TT DM'!$A$17:$H$100,8,FALSE))</f>
        <v>539</v>
      </c>
      <c r="S6" s="22">
        <f>IF(ISNA(VLOOKUP($C6,'Jr Nats MO'!$A$17:$H$100,8,FALSE))=TRUE,"0",VLOOKUP($C6,'Jr Nats MO'!$A$17:$H$100,8,FALSE))</f>
        <v>360.18145161290317</v>
      </c>
    </row>
    <row r="7" spans="1:19" ht="19.5" customHeight="1">
      <c r="A7" s="81" t="s">
        <v>48</v>
      </c>
      <c r="B7" s="81" t="s">
        <v>49</v>
      </c>
      <c r="C7" s="86" t="s">
        <v>50</v>
      </c>
      <c r="D7" s="81"/>
      <c r="E7" s="81">
        <f>F7</f>
        <v>2</v>
      </c>
      <c r="F7" s="19">
        <f>RANK(J7,$J$6:$K$30,0)</f>
        <v>2</v>
      </c>
      <c r="G7" s="20">
        <f>LARGE(($L7:$X7),1)</f>
        <v>550</v>
      </c>
      <c r="H7" s="20">
        <f>LARGE(($L7:$X7),2)</f>
        <v>550</v>
      </c>
      <c r="I7" s="20">
        <f>LARGE(($L7:$X7),3)</f>
        <v>463.14658734093541</v>
      </c>
      <c r="J7" s="19">
        <f>SUM(G7+H7+I7)</f>
        <v>1563.1465873409354</v>
      </c>
      <c r="K7" s="21"/>
      <c r="L7" s="22">
        <f>IF(ISNA(VLOOKUP($C7,'Caledon TT Day 1'!$A$17:$H$100,8,FALSE))=TRUE,"0",VLOOKUP($C7,'Caledon TT Day 1'!$A$17:$H$100,8,FALSE))</f>
        <v>408.41624531071602</v>
      </c>
      <c r="M7" s="22">
        <f>IF(ISNA(VLOOKUP($C7,'Caledon TT Day 2'!$A$17:$H$100,8,FALSE))=TRUE,"0",VLOOKUP($C7,'Caledon TT Day 2'!$A$17:$H$100,8,FALSE))</f>
        <v>401.06007067137807</v>
      </c>
      <c r="N7" s="22">
        <f>IF(ISNA(VLOOKUP($C7,'Beaver TT'!$A$17:$H$100,8,FALSE))=TRUE,"0",VLOOKUP($C7,'Beaver TT'!$A$17:$H$100,8,FALSE))</f>
        <v>463.14658734093541</v>
      </c>
      <c r="O7" s="22" t="str">
        <f>IF(ISNA(VLOOKUP($C7,'Fortune Fz'!$A$17:$H$100,8,FALSE))=TRUE,"0",VLOOKUP($C7,'Fortune Fz'!$A$17:$H$100,8,FALSE))</f>
        <v>0</v>
      </c>
      <c r="P7" s="22" t="str">
        <f>IF(ISNA(VLOOKUP($C7,'CWG MO'!$A$17:$H$96,8,FALSE))=TRUE,"0",VLOOKUP($C7,'CWG MO'!$A$17:$H$96,8,FALSE))</f>
        <v>0</v>
      </c>
      <c r="Q7" s="22">
        <f>IF(ISNA(VLOOKUP($C7,'Fortune TT MO'!$A$17:$H$41,8,FALSE))=TRUE,"0",VLOOKUP($C7,'Fortune TT MO'!$A$17:$H$41,8,FALSE))</f>
        <v>550</v>
      </c>
      <c r="R7" s="22">
        <f>IF(ISNA(VLOOKUP($C7,'Fortune TT DM'!$A$17:$H$100,8,FALSE))=TRUE,"0",VLOOKUP($C7,'Fortune TT DM'!$A$17:$H$100,8,FALSE))</f>
        <v>550</v>
      </c>
      <c r="S7" s="22">
        <f>IF(ISNA(VLOOKUP($C7,'Jr Nats MO'!$A$17:$H$100,8,FALSE))=TRUE,"0",VLOOKUP($C7,'Jr Nats MO'!$A$17:$H$100,8,FALSE))</f>
        <v>170.76612903225805</v>
      </c>
    </row>
    <row r="8" spans="1:19" ht="19.5" customHeight="1">
      <c r="A8" s="81" t="s">
        <v>46</v>
      </c>
      <c r="B8" s="81" t="s">
        <v>45</v>
      </c>
      <c r="C8" s="86" t="s">
        <v>44</v>
      </c>
      <c r="D8" s="81"/>
      <c r="E8" s="81">
        <f>F8</f>
        <v>3</v>
      </c>
      <c r="F8" s="19">
        <f>RANK(J8,$J$6:$K$30,0)</f>
        <v>3</v>
      </c>
      <c r="G8" s="20">
        <f>LARGE(($L8:$X8),1)</f>
        <v>500</v>
      </c>
      <c r="H8" s="20">
        <f>LARGE(($L8:$X8),2)</f>
        <v>500</v>
      </c>
      <c r="I8" s="20">
        <f>LARGE(($L8:$X8),3)</f>
        <v>475.78912576433646</v>
      </c>
      <c r="J8" s="19">
        <f>SUM(G8+H8+I8)</f>
        <v>1475.7891257643364</v>
      </c>
      <c r="K8" s="21"/>
      <c r="L8" s="22">
        <f>IF(ISNA(VLOOKUP($C8,'Caledon TT Day 1'!$A$17:$H$100,8,FALSE))=TRUE,"0",VLOOKUP($C8,'Caledon TT Day 1'!$A$17:$H$100,8,FALSE))</f>
        <v>500</v>
      </c>
      <c r="M8" s="22">
        <f>IF(ISNA(VLOOKUP($C8,'Caledon TT Day 2'!$A$17:$H$100,8,FALSE))=TRUE,"0",VLOOKUP($C8,'Caledon TT Day 2'!$A$17:$H$100,8,FALSE))</f>
        <v>500</v>
      </c>
      <c r="N8" s="22">
        <f>IF(ISNA(VLOOKUP($C8,'Beaver TT'!$A$17:$H$100,8,FALSE))=TRUE,"0",VLOOKUP($C8,'Beaver TT'!$A$17:$H$100,8,FALSE))</f>
        <v>475.78912576433646</v>
      </c>
      <c r="O8" s="22" t="str">
        <f>IF(ISNA(VLOOKUP($C8,'Fortune Fz'!$A$17:$H$100,8,FALSE))=TRUE,"0",VLOOKUP($C8,'Fortune Fz'!$A$17:$H$100,8,FALSE))</f>
        <v>0</v>
      </c>
      <c r="P8" s="22">
        <f>IF(ISNA(VLOOKUP($C8,'CWG MO'!$A$17:$H$96,8,FALSE))=TRUE,"0",VLOOKUP($C8,'CWG MO'!$A$17:$H$96,8,FALSE))</f>
        <v>335.02132929682119</v>
      </c>
      <c r="Q8" s="22" t="str">
        <f>IF(ISNA(VLOOKUP($C8,'Fortune TT MO'!$A$17:$H$41,8,FALSE))=TRUE,"0",VLOOKUP($C8,'Fortune TT MO'!$A$17:$H$41,8,FALSE))</f>
        <v>0</v>
      </c>
      <c r="R8" s="22" t="str">
        <f>IF(ISNA(VLOOKUP($C8,'Fortune TT DM'!$A$17:$H$100,8,FALSE))=TRUE,"0",VLOOKUP($C8,'Fortune TT DM'!$A$17:$H$100,8,FALSE))</f>
        <v>0</v>
      </c>
      <c r="S8" s="22" t="str">
        <f>IF(ISNA(VLOOKUP($C8,'Jr Nats MO'!$A$17:$H$100,8,FALSE))=TRUE,"0",VLOOKUP($C8,'Jr Nats MO'!$A$17:$H$100,8,FALSE))</f>
        <v>0</v>
      </c>
    </row>
    <row r="9" spans="1:19" ht="19.5" customHeight="1">
      <c r="A9" s="81" t="s">
        <v>55</v>
      </c>
      <c r="B9" s="81" t="s">
        <v>54</v>
      </c>
      <c r="C9" s="86" t="s">
        <v>53</v>
      </c>
      <c r="D9" s="81"/>
      <c r="E9" s="81">
        <f>F9</f>
        <v>4</v>
      </c>
      <c r="F9" s="19">
        <f>RANK(J9,$J$6:$K$30,0)</f>
        <v>4</v>
      </c>
      <c r="G9" s="20">
        <f>LARGE(($L9:$X9),1)</f>
        <v>528.18333333333328</v>
      </c>
      <c r="H9" s="20">
        <f>LARGE(($L9:$X9),2)</f>
        <v>446.44549763033172</v>
      </c>
      <c r="I9" s="20">
        <f>LARGE(($L9:$X9),3)</f>
        <v>402.49545529664522</v>
      </c>
      <c r="J9" s="19">
        <f>SUM(G9+H9+I9)</f>
        <v>1377.1242862603103</v>
      </c>
      <c r="K9" s="21"/>
      <c r="L9" s="22">
        <f>IF(ISNA(VLOOKUP($C9,'Caledon TT Day 1'!$A$17:$H$100,8,FALSE))=TRUE,"0",VLOOKUP($C9,'Caledon TT Day 1'!$A$17:$H$100,8,FALSE))</f>
        <v>359.1583754689284</v>
      </c>
      <c r="M9" s="22">
        <f>IF(ISNA(VLOOKUP($C9,'Caledon TT Day 2'!$A$17:$H$100,8,FALSE))=TRUE,"0",VLOOKUP($C9,'Caledon TT Day 2'!$A$17:$H$100,8,FALSE))</f>
        <v>325.93332309110463</v>
      </c>
      <c r="N9" s="22">
        <f>IF(ISNA(VLOOKUP($C9,'Beaver TT'!$A$17:$H$100,8,FALSE))=TRUE,"0",VLOOKUP($C9,'Beaver TT'!$A$17:$H$100,8,FALSE))</f>
        <v>402.49545529664522</v>
      </c>
      <c r="O9" s="22" t="str">
        <f>IF(ISNA(VLOOKUP($C9,'Fortune Fz'!$A$17:$H$100,8,FALSE))=TRUE,"0",VLOOKUP($C9,'Fortune Fz'!$A$17:$H$100,8,FALSE))</f>
        <v>0</v>
      </c>
      <c r="P9" s="22" t="str">
        <f>IF(ISNA(VLOOKUP($C9,'CWG MO'!$A$17:$H$96,8,FALSE))=TRUE,"0",VLOOKUP($C9,'CWG MO'!$A$17:$H$96,8,FALSE))</f>
        <v>0</v>
      </c>
      <c r="Q9" s="22">
        <f>IF(ISNA(VLOOKUP($C9,'Fortune TT MO'!$A$17:$H$41,8,FALSE))=TRUE,"0",VLOOKUP($C9,'Fortune TT MO'!$A$17:$H$41,8,FALSE))</f>
        <v>446.44549763033172</v>
      </c>
      <c r="R9" s="22">
        <f>IF(ISNA(VLOOKUP($C9,'Fortune TT DM'!$A$17:$H$100,8,FALSE))=TRUE,"0",VLOOKUP($C9,'Fortune TT DM'!$A$17:$H$100,8,FALSE))</f>
        <v>528.18333333333328</v>
      </c>
      <c r="S9" s="22" t="str">
        <f>IF(ISNA(VLOOKUP($C9,'Jr Nats MO'!$A$17:$H$100,8,FALSE))=TRUE,"0",VLOOKUP($C9,'Jr Nats MO'!$A$17:$H$100,8,FALSE))</f>
        <v>0</v>
      </c>
    </row>
    <row r="10" spans="1:19" ht="19.5" customHeight="1">
      <c r="A10" s="81" t="s">
        <v>48</v>
      </c>
      <c r="B10" s="81" t="s">
        <v>45</v>
      </c>
      <c r="C10" s="86" t="s">
        <v>47</v>
      </c>
      <c r="D10" s="81"/>
      <c r="E10" s="81">
        <f>F10</f>
        <v>5</v>
      </c>
      <c r="F10" s="19">
        <f>RANK(J10,$J$6:$K$30,0)</f>
        <v>5</v>
      </c>
      <c r="G10" s="20">
        <f>LARGE(($L10:$X10),1)</f>
        <v>414.12493883542652</v>
      </c>
      <c r="H10" s="20">
        <f>LARGE(($L10:$X10),2)</f>
        <v>402.99124111717077</v>
      </c>
      <c r="I10" s="20">
        <f>LARGE(($L10:$X10),3)</f>
        <v>372.48425257335998</v>
      </c>
      <c r="J10" s="19">
        <f>SUM(G10+H10+I10)</f>
        <v>1189.6004325259573</v>
      </c>
      <c r="K10" s="21"/>
      <c r="L10" s="22">
        <f>IF(ISNA(VLOOKUP($C10,'Caledon TT Day 1'!$A$17:$H$100,8,FALSE))=TRUE,"0",VLOOKUP($C10,'Caledon TT Day 1'!$A$17:$H$100,8,FALSE))</f>
        <v>414.12493883542652</v>
      </c>
      <c r="M10" s="22">
        <f>IF(ISNA(VLOOKUP($C10,'Caledon TT Day 2'!$A$17:$H$100,8,FALSE))=TRUE,"0",VLOOKUP($C10,'Caledon TT Day 2'!$A$17:$H$100,8,FALSE))</f>
        <v>372.48425257335998</v>
      </c>
      <c r="N10" s="22">
        <f>IF(ISNA(VLOOKUP($C10,'Beaver TT'!$A$17:$H$100,8,FALSE))=TRUE,"0",VLOOKUP($C10,'Beaver TT'!$A$17:$H$100,8,FALSE))</f>
        <v>402.99124111717077</v>
      </c>
      <c r="O10" s="22" t="str">
        <f>IF(ISNA(VLOOKUP($C10,'Fortune Fz'!$A$17:$H$100,8,FALSE))=TRUE,"0",VLOOKUP($C10,'Fortune Fz'!$A$17:$H$100,8,FALSE))</f>
        <v>0</v>
      </c>
      <c r="P10" s="22">
        <f>IF(ISNA(VLOOKUP($C10,'CWG MO'!$A$17:$H$96,8,FALSE))=TRUE,"0",VLOOKUP($C10,'CWG MO'!$A$17:$H$96,8,FALSE))</f>
        <v>86.885922664097961</v>
      </c>
      <c r="Q10" s="22" t="str">
        <f>IF(ISNA(VLOOKUP($C10,'Fortune TT MO'!$A$17:$H$41,8,FALSE))=TRUE,"0",VLOOKUP($C10,'Fortune TT MO'!$A$17:$H$41,8,FALSE))</f>
        <v>0</v>
      </c>
      <c r="R10" s="22" t="str">
        <f>IF(ISNA(VLOOKUP($C10,'Fortune TT DM'!$A$17:$H$100,8,FALSE))=TRUE,"0",VLOOKUP($C10,'Fortune TT DM'!$A$17:$H$100,8,FALSE))</f>
        <v>0</v>
      </c>
      <c r="S10" s="22" t="str">
        <f>IF(ISNA(VLOOKUP($C10,'Jr Nats MO'!$A$17:$H$100,8,FALSE))=TRUE,"0",VLOOKUP($C10,'Jr Nats MO'!$A$17:$H$100,8,FALSE))</f>
        <v>0</v>
      </c>
    </row>
    <row r="11" spans="1:19" ht="19.5" customHeight="1">
      <c r="A11" s="81" t="s">
        <v>62</v>
      </c>
      <c r="B11" s="81" t="s">
        <v>54</v>
      </c>
      <c r="C11" s="104" t="s">
        <v>94</v>
      </c>
      <c r="D11" s="81"/>
      <c r="E11" s="81">
        <f>F11</f>
        <v>6</v>
      </c>
      <c r="F11" s="19">
        <f>RANK(J11,$J$6:$K$30,0)</f>
        <v>6</v>
      </c>
      <c r="G11" s="20">
        <f>LARGE(($L11:$X11),1)</f>
        <v>517.55000000000007</v>
      </c>
      <c r="H11" s="20">
        <f>LARGE(($L11:$X11),2)</f>
        <v>408.17535545023702</v>
      </c>
      <c r="I11" s="20">
        <f>LARGE(($L11:$X11),3)</f>
        <v>100</v>
      </c>
      <c r="J11" s="19">
        <f>SUM(G11+H11+I11)</f>
        <v>1025.7253554502372</v>
      </c>
      <c r="K11" s="21"/>
      <c r="L11" s="22" t="str">
        <f>IF(ISNA(VLOOKUP($C11,'Caledon TT Day 1'!$A$17:$H$100,8,FALSE))=TRUE,"0",VLOOKUP($C11,'Caledon TT Day 1'!$A$17:$H$100,8,FALSE))</f>
        <v>0</v>
      </c>
      <c r="M11" s="22" t="str">
        <f>IF(ISNA(VLOOKUP($C11,'Caledon TT Day 2'!$A$17:$H$100,8,FALSE))=TRUE,"0",VLOOKUP($C11,'Caledon TT Day 2'!$A$17:$H$100,8,FALSE))</f>
        <v>0</v>
      </c>
      <c r="N11" s="22" t="str">
        <f>IF(ISNA(VLOOKUP($C11,'Beaver TT'!$A$17:$H$100,8,FALSE))=TRUE,"0",VLOOKUP($C11,'Beaver TT'!$A$17:$H$100,8,FALSE))</f>
        <v>0</v>
      </c>
      <c r="O11" s="22">
        <f>IF(ISNA(VLOOKUP($C11,'Fortune Fz'!$A$17:$H$100,8,FALSE))=TRUE,"0",VLOOKUP($C11,'Fortune Fz'!$A$17:$H$100,8,FALSE))</f>
        <v>100</v>
      </c>
      <c r="P11" s="22" t="str">
        <f>IF(ISNA(VLOOKUP($C11,'CWG MO'!$A$17:$H$96,8,FALSE))=TRUE,"0",VLOOKUP($C11,'CWG MO'!$A$17:$H$96,8,FALSE))</f>
        <v>0</v>
      </c>
      <c r="Q11" s="22">
        <f>IF(ISNA(VLOOKUP($C11,'Fortune TT MO'!$A$17:$H$41,8,FALSE))=TRUE,"0",VLOOKUP($C11,'Fortune TT MO'!$A$17:$H$41,8,FALSE))</f>
        <v>408.17535545023702</v>
      </c>
      <c r="R11" s="22">
        <f>IF(ISNA(VLOOKUP($C11,'Fortune TT DM'!$A$17:$H$100,8,FALSE))=TRUE,"0",VLOOKUP($C11,'Fortune TT DM'!$A$17:$H$100,8,FALSE))</f>
        <v>517.55000000000007</v>
      </c>
      <c r="S11" s="22" t="str">
        <f>IF(ISNA(VLOOKUP($C11,'Jr Nats MO'!$A$17:$H$100,8,FALSE))=TRUE,"0",VLOOKUP($C11,'Jr Nats MO'!$A$17:$H$100,8,FALSE))</f>
        <v>0</v>
      </c>
    </row>
    <row r="12" spans="1:19" ht="19.5" customHeight="1">
      <c r="A12" s="81" t="s">
        <v>83</v>
      </c>
      <c r="B12" s="81" t="s">
        <v>82</v>
      </c>
      <c r="C12" s="86" t="s">
        <v>109</v>
      </c>
      <c r="D12" s="81"/>
      <c r="E12" s="81">
        <f>F12</f>
        <v>7</v>
      </c>
      <c r="F12" s="19">
        <f>RANK(J12,$J$6:$K$30,0)</f>
        <v>7</v>
      </c>
      <c r="G12" s="20">
        <f>LARGE(($L12:$X12),1)</f>
        <v>507.28333333333342</v>
      </c>
      <c r="H12" s="20">
        <f>LARGE(($L12:$X12),2)</f>
        <v>284.71563981042658</v>
      </c>
      <c r="I12" s="20">
        <f>LARGE(($L12:$X12),3)</f>
        <v>198.72748306065114</v>
      </c>
      <c r="J12" s="19">
        <f>SUM(G12+H12+I12)</f>
        <v>990.72645620441108</v>
      </c>
      <c r="K12" s="21"/>
      <c r="L12" s="22" t="str">
        <f>IF(ISNA(VLOOKUP($C12,'Caledon TT Day 1'!$A$17:$H$100,8,FALSE))=TRUE,"0",VLOOKUP($C12,'Caledon TT Day 1'!$A$17:$H$100,8,FALSE))</f>
        <v>0</v>
      </c>
      <c r="M12" s="22" t="str">
        <f>IF(ISNA(VLOOKUP($C12,'Caledon TT Day 2'!$A$17:$H$100,8,FALSE))=TRUE,"0",VLOOKUP($C12,'Caledon TT Day 2'!$A$17:$H$100,8,FALSE))</f>
        <v>0</v>
      </c>
      <c r="N12" s="22">
        <f>IF(ISNA(VLOOKUP($C12,'Beaver TT'!$A$17:$H$100,8,FALSE))=TRUE,"0",VLOOKUP($C12,'Beaver TT'!$A$17:$H$100,8,FALSE))</f>
        <v>198.72748306065114</v>
      </c>
      <c r="O12" s="22" t="str">
        <f>IF(ISNA(VLOOKUP($C12,'Fortune Fz'!$A$17:$H$100,8,FALSE))=TRUE,"0",VLOOKUP($C12,'Fortune Fz'!$A$17:$H$100,8,FALSE))</f>
        <v>0</v>
      </c>
      <c r="P12" s="22" t="str">
        <f>IF(ISNA(VLOOKUP($C12,'CWG MO'!$A$17:$H$96,8,FALSE))=TRUE,"0",VLOOKUP($C12,'CWG MO'!$A$17:$H$96,8,FALSE))</f>
        <v>0</v>
      </c>
      <c r="Q12" s="22">
        <f>IF(ISNA(VLOOKUP($C12,'Fortune TT MO'!$A$17:$H$41,8,FALSE))=TRUE,"0",VLOOKUP($C12,'Fortune TT MO'!$A$17:$H$41,8,FALSE))</f>
        <v>284.71563981042658</v>
      </c>
      <c r="R12" s="22">
        <f>IF(ISNA(VLOOKUP($C12,'Fortune TT DM'!$A$17:$H$100,8,FALSE))=TRUE,"0",VLOOKUP($C12,'Fortune TT DM'!$A$17:$H$100,8,FALSE))</f>
        <v>507.28333333333342</v>
      </c>
      <c r="S12" s="22" t="str">
        <f>IF(ISNA(VLOOKUP($C12,'Jr Nats MO'!$A$17:$H$100,8,FALSE))=TRUE,"0",VLOOKUP($C12,'Jr Nats MO'!$A$17:$H$100,8,FALSE))</f>
        <v>0</v>
      </c>
    </row>
    <row r="13" spans="1:19" ht="19.5" customHeight="1">
      <c r="A13" s="81" t="s">
        <v>46</v>
      </c>
      <c r="B13" s="81" t="s">
        <v>58</v>
      </c>
      <c r="C13" s="86" t="s">
        <v>57</v>
      </c>
      <c r="D13" s="81"/>
      <c r="E13" s="81">
        <f>F13</f>
        <v>8</v>
      </c>
      <c r="F13" s="19">
        <f>RANK(J13,$J$6:$K$30,0)</f>
        <v>8</v>
      </c>
      <c r="G13" s="20">
        <f>LARGE(($L13:$X13),1)</f>
        <v>497.01666666666671</v>
      </c>
      <c r="H13" s="20">
        <f>LARGE(($L13:$X13),2)</f>
        <v>263.66008807698574</v>
      </c>
      <c r="I13" s="20">
        <f>LARGE(($L13:$X13),3)</f>
        <v>212.85911814410815</v>
      </c>
      <c r="J13" s="19">
        <f>SUM(G13+H13+I13)</f>
        <v>973.53587288776066</v>
      </c>
      <c r="K13" s="21"/>
      <c r="L13" s="22">
        <f>IF(ISNA(VLOOKUP($C13,'Caledon TT Day 1'!$A$17:$H$100,8,FALSE))=TRUE,"0",VLOOKUP($C13,'Caledon TT Day 1'!$A$17:$H$100,8,FALSE))</f>
        <v>263.66008807698574</v>
      </c>
      <c r="M13" s="22">
        <f>IF(ISNA(VLOOKUP($C13,'Caledon TT Day 2'!$A$17:$H$100,8,FALSE))=TRUE,"0",VLOOKUP($C13,'Caledon TT Day 2'!$A$17:$H$100,8,FALSE))</f>
        <v>212.85911814410815</v>
      </c>
      <c r="N13" s="22" t="str">
        <f>IF(ISNA(VLOOKUP($C13,'Beaver TT'!$A$17:$H$100,8,FALSE))=TRUE,"0",VLOOKUP($C13,'Beaver TT'!$A$17:$H$100,8,FALSE))</f>
        <v>0</v>
      </c>
      <c r="O13" s="22" t="str">
        <f>IF(ISNA(VLOOKUP($C13,'Fortune Fz'!$A$17:$H$100,8,FALSE))=TRUE,"0",VLOOKUP($C13,'Fortune Fz'!$A$17:$H$100,8,FALSE))</f>
        <v>0</v>
      </c>
      <c r="P13" s="22" t="str">
        <f>IF(ISNA(VLOOKUP($C13,'CWG MO'!$A$17:$H$96,8,FALSE))=TRUE,"0",VLOOKUP($C13,'CWG MO'!$A$17:$H$96,8,FALSE))</f>
        <v>0</v>
      </c>
      <c r="Q13" s="22">
        <f>IF(ISNA(VLOOKUP($C13,'Fortune TT MO'!$A$17:$H$41,8,FALSE))=TRUE,"0",VLOOKUP($C13,'Fortune TT MO'!$A$17:$H$41,8,FALSE))</f>
        <v>117.77251184834122</v>
      </c>
      <c r="R13" s="22">
        <f>IF(ISNA(VLOOKUP($C13,'Fortune TT DM'!$A$17:$H$100,8,FALSE))=TRUE,"0",VLOOKUP($C13,'Fortune TT DM'!$A$17:$H$100,8,FALSE))</f>
        <v>497.01666666666671</v>
      </c>
      <c r="S13" s="22" t="str">
        <f>IF(ISNA(VLOOKUP($C13,'Jr Nats MO'!$A$17:$H$100,8,FALSE))=TRUE,"0",VLOOKUP($C13,'Jr Nats MO'!$A$17:$H$100,8,FALSE))</f>
        <v>0</v>
      </c>
    </row>
    <row r="14" spans="1:19" ht="19.5" customHeight="1">
      <c r="A14" s="81" t="s">
        <v>52</v>
      </c>
      <c r="B14" s="81" t="s">
        <v>43</v>
      </c>
      <c r="C14" s="86" t="s">
        <v>59</v>
      </c>
      <c r="D14" s="81"/>
      <c r="E14" s="81">
        <f>F14</f>
        <v>9</v>
      </c>
      <c r="F14" s="19">
        <f>RANK(J14,$J$6:$K$30,0)</f>
        <v>9</v>
      </c>
      <c r="G14" s="20">
        <f>LARGE(($L14:$X14),1)</f>
        <v>361.49289099526072</v>
      </c>
      <c r="H14" s="20">
        <f>LARGE(($L14:$X14),2)</f>
        <v>337.87803668815076</v>
      </c>
      <c r="I14" s="20">
        <f>LARGE(($L14:$X14),3)</f>
        <v>268.09033645721308</v>
      </c>
      <c r="J14" s="19">
        <f>SUM(G14+H14+I14)</f>
        <v>967.46126414062462</v>
      </c>
      <c r="K14" s="21"/>
      <c r="L14" s="22">
        <f>IF(ISNA(VLOOKUP($C14,'Caledon TT Day 1'!$A$17:$H$100,8,FALSE))=TRUE,"0",VLOOKUP($C14,'Caledon TT Day 1'!$A$17:$H$100,8,FALSE))</f>
        <v>188.95775566791716</v>
      </c>
      <c r="M14" s="22">
        <f>IF(ISNA(VLOOKUP($C14,'Caledon TT Day 2'!$A$17:$H$100,8,FALSE))=TRUE,"0",VLOOKUP($C14,'Caledon TT Day 2'!$A$17:$H$100,8,FALSE))</f>
        <v>268.09033645721308</v>
      </c>
      <c r="N14" s="22">
        <f>IF(ISNA(VLOOKUP($C14,'Beaver TT'!$A$17:$H$100,8,FALSE))=TRUE,"0",VLOOKUP($C14,'Beaver TT'!$A$17:$H$100,8,FALSE))</f>
        <v>337.87803668815076</v>
      </c>
      <c r="O14" s="22" t="str">
        <f>IF(ISNA(VLOOKUP($C14,'Fortune Fz'!$A$17:$H$100,8,FALSE))=TRUE,"0",VLOOKUP($C14,'Fortune Fz'!$A$17:$H$100,8,FALSE))</f>
        <v>0</v>
      </c>
      <c r="P14" s="22" t="str">
        <f>IF(ISNA(VLOOKUP($C14,'CWG MO'!$A$17:$H$96,8,FALSE))=TRUE,"0",VLOOKUP($C14,'CWG MO'!$A$17:$H$96,8,FALSE))</f>
        <v>0</v>
      </c>
      <c r="Q14" s="22">
        <f>IF(ISNA(VLOOKUP($C14,'Fortune TT MO'!$A$17:$H$41,8,FALSE))=TRUE,"0",VLOOKUP($C14,'Fortune TT MO'!$A$17:$H$41,8,FALSE))</f>
        <v>361.49289099526072</v>
      </c>
      <c r="R14" s="22" t="str">
        <f>IF(ISNA(VLOOKUP($C14,'Fortune TT DM'!$A$17:$H$100,8,FALSE))=TRUE,"0",VLOOKUP($C14,'Fortune TT DM'!$A$17:$H$100,8,FALSE))</f>
        <v>0</v>
      </c>
      <c r="S14" s="22" t="str">
        <f>IF(ISNA(VLOOKUP($C14,'Jr Nats MO'!$A$17:$H$100,8,FALSE))=TRUE,"0",VLOOKUP($C14,'Jr Nats MO'!$A$17:$H$100,8,FALSE))</f>
        <v>0</v>
      </c>
    </row>
    <row r="15" spans="1:19" ht="19.5" customHeight="1">
      <c r="A15" s="81" t="s">
        <v>62</v>
      </c>
      <c r="B15" s="81" t="s">
        <v>45</v>
      </c>
      <c r="C15" s="86" t="s">
        <v>61</v>
      </c>
      <c r="D15" s="81"/>
      <c r="E15" s="81">
        <f>F15</f>
        <v>10</v>
      </c>
      <c r="F15" s="19">
        <f>RANK(J15,$J$6:$K$30,0)</f>
        <v>10</v>
      </c>
      <c r="G15" s="20">
        <f>LARGE(($L15:$X15),1)</f>
        <v>487.11666666666673</v>
      </c>
      <c r="H15" s="20">
        <f>LARGE(($L15:$X15),2)</f>
        <v>251.30331753554503</v>
      </c>
      <c r="I15" s="20">
        <f>LARGE(($L15:$X15),3)</f>
        <v>207.40373491984798</v>
      </c>
      <c r="J15" s="19">
        <f>SUM(G15+H15+I15)</f>
        <v>945.82371912205963</v>
      </c>
      <c r="K15" s="21"/>
      <c r="L15" s="22">
        <f>IF(ISNA(VLOOKUP($C15,'Caledon TT Day 1'!$A$17:$H$100,8,FALSE))=TRUE,"0",VLOOKUP($C15,'Caledon TT Day 1'!$A$17:$H$100,8,FALSE))</f>
        <v>120.12722231283639</v>
      </c>
      <c r="M15" s="22">
        <f>IF(ISNA(VLOOKUP($C15,'Caledon TT Day 2'!$A$17:$H$100,8,FALSE))=TRUE,"0",VLOOKUP($C15,'Caledon TT Day 2'!$A$17:$H$100,8,FALSE))</f>
        <v>20.049162697803041</v>
      </c>
      <c r="N15" s="22">
        <f>IF(ISNA(VLOOKUP($C15,'Beaver TT'!$A$17:$H$100,8,FALSE))=TRUE,"0",VLOOKUP($C15,'Beaver TT'!$A$17:$H$100,8,FALSE))</f>
        <v>207.40373491984798</v>
      </c>
      <c r="O15" s="22" t="str">
        <f>IF(ISNA(VLOOKUP($C15,'Fortune Fz'!$A$17:$H$100,8,FALSE))=TRUE,"0",VLOOKUP($C15,'Fortune Fz'!$A$17:$H$100,8,FALSE))</f>
        <v>0</v>
      </c>
      <c r="P15" s="22" t="str">
        <f>IF(ISNA(VLOOKUP($C15,'CWG MO'!$A$17:$H$96,8,FALSE))=TRUE,"0",VLOOKUP($C15,'CWG MO'!$A$17:$H$96,8,FALSE))</f>
        <v>0</v>
      </c>
      <c r="Q15" s="22">
        <f>IF(ISNA(VLOOKUP($C15,'Fortune TT MO'!$A$17:$H$41,8,FALSE))=TRUE,"0",VLOOKUP($C15,'Fortune TT MO'!$A$17:$H$41,8,FALSE))</f>
        <v>251.30331753554503</v>
      </c>
      <c r="R15" s="22">
        <f>IF(ISNA(VLOOKUP($C15,'Fortune TT DM'!$A$17:$H$100,8,FALSE))=TRUE,"0",VLOOKUP($C15,'Fortune TT DM'!$A$17:$H$100,8,FALSE))</f>
        <v>487.11666666666673</v>
      </c>
      <c r="S15" s="22" t="str">
        <f>IF(ISNA(VLOOKUP($C15,'Jr Nats MO'!$A$17:$H$100,8,FALSE))=TRUE,"0",VLOOKUP($C15,'Jr Nats MO'!$A$17:$H$100,8,FALSE))</f>
        <v>0</v>
      </c>
    </row>
    <row r="16" spans="1:19" ht="19.5" customHeight="1">
      <c r="A16" s="81" t="s">
        <v>52</v>
      </c>
      <c r="B16" s="81" t="s">
        <v>49</v>
      </c>
      <c r="C16" s="86" t="s">
        <v>56</v>
      </c>
      <c r="D16" s="81"/>
      <c r="E16" s="81">
        <f>F16</f>
        <v>11</v>
      </c>
      <c r="F16" s="19">
        <f>RANK(J16,$J$6:$K$30,0)</f>
        <v>11</v>
      </c>
      <c r="G16" s="20">
        <f>LARGE(($L16:$X16),1)</f>
        <v>319.86448520905634</v>
      </c>
      <c r="H16" s="20">
        <f>LARGE(($L16:$X16),2)</f>
        <v>315.48624980795819</v>
      </c>
      <c r="I16" s="20">
        <f>LARGE(($L16:$X16),3)</f>
        <v>306.9646061001468</v>
      </c>
      <c r="J16" s="19">
        <f>SUM(G16+H16+I16)</f>
        <v>942.31534111716132</v>
      </c>
      <c r="K16" s="21"/>
      <c r="L16" s="22">
        <f>IF(ISNA(VLOOKUP($C16,'Caledon TT Day 1'!$A$17:$H$100,8,FALSE))=TRUE,"0",VLOOKUP($C16,'Caledon TT Day 1'!$A$17:$H$100,8,FALSE))</f>
        <v>306.9646061001468</v>
      </c>
      <c r="M16" s="22">
        <f>IF(ISNA(VLOOKUP($C16,'Caledon TT Day 2'!$A$17:$H$100,8,FALSE))=TRUE,"0",VLOOKUP($C16,'Caledon TT Day 2'!$A$17:$H$100,8,FALSE))</f>
        <v>315.48624980795819</v>
      </c>
      <c r="N16" s="22">
        <f>IF(ISNA(VLOOKUP($C16,'Beaver TT'!$A$17:$H$100,8,FALSE))=TRUE,"0",VLOOKUP($C16,'Beaver TT'!$A$17:$H$100,8,FALSE))</f>
        <v>319.86448520905634</v>
      </c>
      <c r="O16" s="22" t="str">
        <f>IF(ISNA(VLOOKUP($C16,'Fortune Fz'!$A$17:$H$100,8,FALSE))=TRUE,"0",VLOOKUP($C16,'Fortune Fz'!$A$17:$H$100,8,FALSE))</f>
        <v>0</v>
      </c>
      <c r="P16" s="22" t="str">
        <f>IF(ISNA(VLOOKUP($C16,'CWG MO'!$A$17:$H$96,8,FALSE))=TRUE,"0",VLOOKUP($C16,'CWG MO'!$A$17:$H$96,8,FALSE))</f>
        <v>0</v>
      </c>
      <c r="Q16" s="22" t="str">
        <f>IF(ISNA(VLOOKUP($C16,'Fortune TT MO'!$A$17:$H$41,8,FALSE))=TRUE,"0",VLOOKUP($C16,'Fortune TT MO'!$A$17:$H$41,8,FALSE))</f>
        <v>0</v>
      </c>
      <c r="R16" s="22" t="str">
        <f>IF(ISNA(VLOOKUP($C16,'Fortune TT DM'!$A$17:$H$100,8,FALSE))=TRUE,"0",VLOOKUP($C16,'Fortune TT DM'!$A$17:$H$100,8,FALSE))</f>
        <v>0</v>
      </c>
      <c r="S16" s="22" t="str">
        <f>IF(ISNA(VLOOKUP($C16,'Jr Nats MO'!$A$17:$H$100,8,FALSE))=TRUE,"0",VLOOKUP($C16,'Jr Nats MO'!$A$17:$H$100,8,FALSE))</f>
        <v>0</v>
      </c>
    </row>
    <row r="17" spans="1:19" ht="19.5" customHeight="1">
      <c r="A17" s="81" t="s">
        <v>52</v>
      </c>
      <c r="B17" s="81" t="s">
        <v>45</v>
      </c>
      <c r="C17" s="86" t="s">
        <v>107</v>
      </c>
      <c r="D17" s="81"/>
      <c r="E17" s="81">
        <f>F17</f>
        <v>12</v>
      </c>
      <c r="F17" s="19">
        <f>RANK(J17,$J$6:$K$30,0)</f>
        <v>12</v>
      </c>
      <c r="G17" s="20">
        <f>LARGE(($L17:$X17),1)</f>
        <v>591.34443374157138</v>
      </c>
      <c r="H17" s="20">
        <v>0</v>
      </c>
      <c r="I17" s="20">
        <v>0</v>
      </c>
      <c r="J17" s="19">
        <f>SUM(G17+H17+I17)</f>
        <v>591.34443374157138</v>
      </c>
      <c r="K17" s="21"/>
      <c r="L17" s="22" t="str">
        <f>IF(ISNA(VLOOKUP($C17,'Caledon TT Day 1'!$A$17:$H$100,8,FALSE))=TRUE,"0",VLOOKUP($C17,'Caledon TT Day 1'!$A$17:$H$100,8,FALSE))</f>
        <v>0</v>
      </c>
      <c r="M17" s="22" t="str">
        <f>IF(ISNA(VLOOKUP($C17,'Caledon TT Day 2'!$A$17:$H$100,8,FALSE))=TRUE,"0",VLOOKUP($C17,'Caledon TT Day 2'!$A$17:$H$100,8,FALSE))</f>
        <v>0</v>
      </c>
      <c r="N17" s="22" t="str">
        <f>IF(ISNA(VLOOKUP($C17,'Beaver TT'!$A$17:$H$100,8,FALSE))=TRUE,"0",VLOOKUP($C17,'Beaver TT'!$A$17:$H$100,8,FALSE))</f>
        <v>0</v>
      </c>
      <c r="O17" s="22" t="str">
        <f>IF(ISNA(VLOOKUP($C17,'Fortune Fz'!$A$17:$H$100,8,FALSE))=TRUE,"0",VLOOKUP($C17,'Fortune Fz'!$A$17:$H$100,8,FALSE))</f>
        <v>0</v>
      </c>
      <c r="P17" s="22">
        <f>IF(ISNA(VLOOKUP($C17,'CWG MO'!$A$17:$H$96,8,FALSE))=TRUE,"0",VLOOKUP($C17,'CWG MO'!$A$17:$H$96,8,FALSE))</f>
        <v>591.34443374157138</v>
      </c>
      <c r="Q17" s="22" t="str">
        <f>IF(ISNA(VLOOKUP($C17,'Fortune TT MO'!$A$17:$H$41,8,FALSE))=TRUE,"0",VLOOKUP($C17,'Fortune TT MO'!$A$17:$H$41,8,FALSE))</f>
        <v>0</v>
      </c>
      <c r="R17" s="22" t="str">
        <f>IF(ISNA(VLOOKUP($C17,'Fortune TT DM'!$A$17:$H$100,8,FALSE))=TRUE,"0",VLOOKUP($C17,'Fortune TT DM'!$A$17:$H$100,8,FALSE))</f>
        <v>0</v>
      </c>
      <c r="S17" s="22" t="str">
        <f>IF(ISNA(VLOOKUP($C17,'Jr Nats MO'!$A$17:$H$100,8,FALSE))=TRUE,"0",VLOOKUP($C17,'Jr Nats MO'!$A$17:$H$100,8,FALSE))</f>
        <v>0</v>
      </c>
    </row>
    <row r="18" spans="1:19" ht="19.5" customHeight="1">
      <c r="A18" s="81" t="s">
        <v>46</v>
      </c>
      <c r="B18" s="81" t="s">
        <v>64</v>
      </c>
      <c r="C18" s="86" t="s">
        <v>63</v>
      </c>
      <c r="D18" s="81"/>
      <c r="E18" s="81">
        <f>F18</f>
        <v>13</v>
      </c>
      <c r="F18" s="19">
        <f>RANK(J18,$J$6:$K$30,0)</f>
        <v>13</v>
      </c>
      <c r="G18" s="20">
        <f>LARGE(($L18:$X18),1)</f>
        <v>290.87677725118482</v>
      </c>
      <c r="H18" s="20">
        <f>LARGE(($L18:$X18),2)</f>
        <v>140.11368873866954</v>
      </c>
      <c r="I18" s="20">
        <f>LARGE(($L18:$X18),3)</f>
        <v>56.026749306801499</v>
      </c>
      <c r="J18" s="19">
        <f>SUM(G18+H18+I18)</f>
        <v>487.01721529665582</v>
      </c>
      <c r="K18" s="21"/>
      <c r="L18" s="22">
        <f>IF(ISNA(VLOOKUP($C18,'Caledon TT Day 1'!$A$17:$H$100,8,FALSE))=TRUE,"0",VLOOKUP($C18,'Caledon TT Day 1'!$A$17:$H$100,8,FALSE))</f>
        <v>56.026749306801499</v>
      </c>
      <c r="M18" s="22">
        <f>IF(ISNA(VLOOKUP($C18,'Caledon TT Day 2'!$A$17:$H$100,8,FALSE))=TRUE,"0",VLOOKUP($C18,'Caledon TT Day 2'!$A$17:$H$100,8,FALSE))</f>
        <v>140.11368873866954</v>
      </c>
      <c r="N18" s="22" t="str">
        <f>IF(ISNA(VLOOKUP($C18,'Beaver TT'!$A$17:$H$100,8,FALSE))=TRUE,"0",VLOOKUP($C18,'Beaver TT'!$A$17:$H$100,8,FALSE))</f>
        <v>0</v>
      </c>
      <c r="O18" s="22" t="str">
        <f>IF(ISNA(VLOOKUP($C18,'Fortune Fz'!$A$17:$H$100,8,FALSE))=TRUE,"0",VLOOKUP($C18,'Fortune Fz'!$A$17:$H$100,8,FALSE))</f>
        <v>0</v>
      </c>
      <c r="P18" s="22" t="str">
        <f>IF(ISNA(VLOOKUP($C18,'CWG MO'!$A$17:$H$96,8,FALSE))=TRUE,"0",VLOOKUP($C18,'CWG MO'!$A$17:$H$96,8,FALSE))</f>
        <v>0</v>
      </c>
      <c r="Q18" s="22">
        <f>IF(ISNA(VLOOKUP($C18,'Fortune TT MO'!$A$17:$H$41,8,FALSE))=TRUE,"0",VLOOKUP($C18,'Fortune TT MO'!$A$17:$H$41,8,FALSE))</f>
        <v>290.87677725118482</v>
      </c>
      <c r="R18" s="22" t="str">
        <f>IF(ISNA(VLOOKUP($C18,'Fortune TT DM'!$A$17:$H$100,8,FALSE))=TRUE,"0",VLOOKUP($C18,'Fortune TT DM'!$A$17:$H$100,8,FALSE))</f>
        <v>0</v>
      </c>
      <c r="S18" s="22" t="str">
        <f>IF(ISNA(VLOOKUP($C18,'Jr Nats MO'!$A$17:$H$100,8,FALSE))=TRUE,"0",VLOOKUP($C18,'Jr Nats MO'!$A$17:$H$100,8,FALSE))</f>
        <v>0</v>
      </c>
    </row>
    <row r="19" spans="1:19" ht="19.5" customHeight="1">
      <c r="A19" s="81" t="s">
        <v>55</v>
      </c>
      <c r="B19" s="81" t="s">
        <v>82</v>
      </c>
      <c r="C19" s="86" t="s">
        <v>85</v>
      </c>
      <c r="D19" s="81"/>
      <c r="E19" s="81">
        <f>F19</f>
        <v>14</v>
      </c>
      <c r="F19" s="19">
        <f>RANK(J19,$J$6:$K$30,0)</f>
        <v>14</v>
      </c>
      <c r="G19" s="20">
        <f>LARGE(($L19:$X19),1)</f>
        <v>278.19905213270147</v>
      </c>
      <c r="H19" s="20">
        <f>LARGE(($L19:$X19),2)</f>
        <v>189.63807635101637</v>
      </c>
      <c r="I19" s="20">
        <v>0</v>
      </c>
      <c r="J19" s="19">
        <f>SUM(G19+H19+I19)</f>
        <v>467.83712848371783</v>
      </c>
      <c r="K19" s="21"/>
      <c r="L19" s="22" t="str">
        <f>IF(ISNA(VLOOKUP($C19,'Caledon TT Day 1'!$A$17:$H$100,8,FALSE))=TRUE,"0",VLOOKUP($C19,'Caledon TT Day 1'!$A$17:$H$100,8,FALSE))</f>
        <v>0</v>
      </c>
      <c r="M19" s="22" t="str">
        <f>IF(ISNA(VLOOKUP($C19,'Caledon TT Day 2'!$A$17:$H$100,8,FALSE))=TRUE,"0",VLOOKUP($C19,'Caledon TT Day 2'!$A$17:$H$100,8,FALSE))</f>
        <v>0</v>
      </c>
      <c r="N19" s="22">
        <f>IF(ISNA(VLOOKUP($C19,'Beaver TT'!$A$17:$H$100,8,FALSE))=TRUE,"0",VLOOKUP($C19,'Beaver TT'!$A$17:$H$100,8,FALSE))</f>
        <v>189.63807635101637</v>
      </c>
      <c r="O19" s="22" t="str">
        <f>IF(ISNA(VLOOKUP($C19,'Fortune Fz'!$A$17:$H$100,8,FALSE))=TRUE,"0",VLOOKUP($C19,'Fortune Fz'!$A$17:$H$100,8,FALSE))</f>
        <v>0</v>
      </c>
      <c r="P19" s="22" t="str">
        <f>IF(ISNA(VLOOKUP($C19,'CWG MO'!$A$17:$H$96,8,FALSE))=TRUE,"0",VLOOKUP($C19,'CWG MO'!$A$17:$H$96,8,FALSE))</f>
        <v>0</v>
      </c>
      <c r="Q19" s="22">
        <f>IF(ISNA(VLOOKUP($C19,'Fortune TT MO'!$A$17:$H$41,8,FALSE))=TRUE,"0",VLOOKUP($C19,'Fortune TT MO'!$A$17:$H$41,8,FALSE))</f>
        <v>278.19905213270147</v>
      </c>
      <c r="R19" s="22" t="str">
        <f>IF(ISNA(VLOOKUP($C19,'Fortune TT DM'!$A$17:$H$100,8,FALSE))=TRUE,"0",VLOOKUP($C19,'Fortune TT DM'!$A$17:$H$100,8,FALSE))</f>
        <v>0</v>
      </c>
      <c r="S19" s="22" t="str">
        <f>IF(ISNA(VLOOKUP($C19,'Jr Nats MO'!$A$17:$H$100,8,FALSE))=TRUE,"0",VLOOKUP($C19,'Jr Nats MO'!$A$17:$H$100,8,FALSE))</f>
        <v>0</v>
      </c>
    </row>
    <row r="20" spans="1:19" ht="20" customHeight="1">
      <c r="A20" s="81" t="s">
        <v>48</v>
      </c>
      <c r="B20" s="81" t="s">
        <v>54</v>
      </c>
      <c r="C20" s="86" t="s">
        <v>60</v>
      </c>
      <c r="D20" s="81"/>
      <c r="E20" s="81">
        <f>F20</f>
        <v>15</v>
      </c>
      <c r="F20" s="19">
        <f>RANK(J20,$J$6:$K$30,0)</f>
        <v>15</v>
      </c>
      <c r="G20" s="20">
        <f>LARGE(($L20:$X20),1)</f>
        <v>257.2591795974804</v>
      </c>
      <c r="H20" s="20">
        <f>LARGE(($L20:$X20),2)</f>
        <v>179.5791877344642</v>
      </c>
      <c r="I20" s="20">
        <v>0</v>
      </c>
      <c r="J20" s="19">
        <f>SUM(G20+H20+I20)</f>
        <v>436.8383673319446</v>
      </c>
      <c r="K20" s="21"/>
      <c r="L20" s="22">
        <f>IF(ISNA(VLOOKUP($C20,'Caledon TT Day 1'!$A$17:$H$100,8,FALSE))=TRUE,"0",VLOOKUP($C20,'Caledon TT Day 1'!$A$17:$H$100,8,FALSE))</f>
        <v>179.5791877344642</v>
      </c>
      <c r="M20" s="22">
        <f>IF(ISNA(VLOOKUP($C20,'Caledon TT Day 2'!$A$17:$H$100,8,FALSE))=TRUE,"0",VLOOKUP($C20,'Caledon TT Day 2'!$A$17:$H$100,8,FALSE))</f>
        <v>257.2591795974804</v>
      </c>
      <c r="N20" s="22" t="str">
        <f>IF(ISNA(VLOOKUP($C20,'Beaver TT'!$A$17:$H$100,8,FALSE))=TRUE,"0",VLOOKUP($C20,'Beaver TT'!$A$17:$H$100,8,FALSE))</f>
        <v>0</v>
      </c>
      <c r="O20" s="22" t="str">
        <f>IF(ISNA(VLOOKUP($C20,'Fortune Fz'!$A$17:$H$100,8,FALSE))=TRUE,"0",VLOOKUP($C20,'Fortune Fz'!$A$17:$H$100,8,FALSE))</f>
        <v>0</v>
      </c>
      <c r="P20" s="22" t="str">
        <f>IF(ISNA(VLOOKUP($C20,'CWG MO'!$A$17:$H$96,8,FALSE))=TRUE,"0",VLOOKUP($C20,'CWG MO'!$A$17:$H$96,8,FALSE))</f>
        <v>0</v>
      </c>
      <c r="Q20" s="22" t="str">
        <f>IF(ISNA(VLOOKUP($C20,'Fortune TT MO'!$A$17:$H$41,8,FALSE))=TRUE,"0",VLOOKUP($C20,'Fortune TT MO'!$A$17:$H$41,8,FALSE))</f>
        <v>0</v>
      </c>
      <c r="R20" s="22" t="str">
        <f>IF(ISNA(VLOOKUP($C20,'Fortune TT DM'!$A$17:$H$100,8,FALSE))=TRUE,"0",VLOOKUP($C20,'Fortune TT DM'!$A$17:$H$100,8,FALSE))</f>
        <v>0</v>
      </c>
      <c r="S20" s="22" t="str">
        <f>IF(ISNA(VLOOKUP($C20,'Jr Nats MO'!$A$17:$H$100,8,FALSE))=TRUE,"0",VLOOKUP($C20,'Jr Nats MO'!$A$17:$H$100,8,FALSE))</f>
        <v>0</v>
      </c>
    </row>
    <row r="21" spans="1:19" ht="20" customHeight="1">
      <c r="A21" s="81" t="s">
        <v>88</v>
      </c>
      <c r="B21" s="81" t="s">
        <v>87</v>
      </c>
      <c r="C21" s="98" t="s">
        <v>86</v>
      </c>
      <c r="D21" s="81"/>
      <c r="E21" s="81">
        <f>F21</f>
        <v>16</v>
      </c>
      <c r="F21" s="19">
        <f>RANK(J21,$J$6:$K$30,0)</f>
        <v>16</v>
      </c>
      <c r="G21" s="20">
        <f>LARGE(($L21:$X21),1)</f>
        <v>299.2893736572467</v>
      </c>
      <c r="H21" s="20">
        <v>0</v>
      </c>
      <c r="I21" s="20">
        <v>0</v>
      </c>
      <c r="J21" s="19">
        <f>SUM(G21+H21+I21)</f>
        <v>299.2893736572467</v>
      </c>
      <c r="K21" s="21"/>
      <c r="L21" s="22" t="str">
        <f>IF(ISNA(VLOOKUP($C21,'Caledon TT Day 1'!$A$17:$H$100,8,FALSE))=TRUE,"0",VLOOKUP($C21,'Caledon TT Day 1'!$A$17:$H$100,8,FALSE))</f>
        <v>0</v>
      </c>
      <c r="M21" s="22" t="str">
        <f>IF(ISNA(VLOOKUP($C21,'Caledon TT Day 2'!$A$17:$H$100,8,FALSE))=TRUE,"0",VLOOKUP($C21,'Caledon TT Day 2'!$A$17:$H$100,8,FALSE))</f>
        <v>0</v>
      </c>
      <c r="N21" s="22">
        <f>IF(ISNA(VLOOKUP($C21,'Beaver TT'!$A$17:$H$100,8,FALSE))=TRUE,"0",VLOOKUP($C21,'Beaver TT'!$A$17:$H$100,8,FALSE))</f>
        <v>299.2893736572467</v>
      </c>
      <c r="O21" s="22" t="str">
        <f>IF(ISNA(VLOOKUP($C21,'Fortune Fz'!$A$17:$H$100,8,FALSE))=TRUE,"0",VLOOKUP($C21,'Fortune Fz'!$A$17:$H$100,8,FALSE))</f>
        <v>0</v>
      </c>
      <c r="P21" s="22" t="str">
        <f>IF(ISNA(VLOOKUP($C21,'CWG MO'!$A$17:$H$96,8,FALSE))=TRUE,"0",VLOOKUP($C21,'CWG MO'!$A$17:$H$96,8,FALSE))</f>
        <v>0</v>
      </c>
      <c r="Q21" s="22" t="str">
        <f>IF(ISNA(VLOOKUP($C21,'Fortune TT MO'!$A$17:$H$41,8,FALSE))=TRUE,"0",VLOOKUP($C21,'Fortune TT MO'!$A$17:$H$41,8,FALSE))</f>
        <v>0</v>
      </c>
      <c r="R21" s="22" t="str">
        <f>IF(ISNA(VLOOKUP($C21,'Fortune TT DM'!$A$17:$H$100,8,FALSE))=TRUE,"0",VLOOKUP($C21,'Fortune TT DM'!$A$17:$H$100,8,FALSE))</f>
        <v>0</v>
      </c>
      <c r="S21" s="22" t="str">
        <f>IF(ISNA(VLOOKUP($C21,'Jr Nats MO'!$A$17:$H$100,8,FALSE))=TRUE,"0",VLOOKUP($C21,'Jr Nats MO'!$A$17:$H$100,8,FALSE))</f>
        <v>0</v>
      </c>
    </row>
    <row r="22" spans="1:19" ht="20" customHeight="1">
      <c r="A22" s="81" t="s">
        <v>55</v>
      </c>
      <c r="B22" s="81" t="s">
        <v>82</v>
      </c>
      <c r="C22" s="86" t="s">
        <v>84</v>
      </c>
      <c r="D22" s="81"/>
      <c r="E22" s="81">
        <f>F22</f>
        <v>17</v>
      </c>
      <c r="F22" s="19">
        <f>RANK(J22,$J$6:$K$30,0)</f>
        <v>17</v>
      </c>
      <c r="G22" s="20">
        <f>LARGE(($L22:$X22),1)</f>
        <v>189.88596926127912</v>
      </c>
      <c r="H22" s="20">
        <f>LARGE(($L22:$X22),2)</f>
        <v>79.976303317535539</v>
      </c>
      <c r="I22" s="20">
        <v>0</v>
      </c>
      <c r="J22" s="19">
        <f>SUM(G22+H22+I22)</f>
        <v>269.86227257881467</v>
      </c>
      <c r="K22" s="21"/>
      <c r="L22" s="22" t="str">
        <f>IF(ISNA(VLOOKUP($C22,'Caledon TT Day 1'!$A$17:$H$100,8,FALSE))=TRUE,"0",VLOOKUP($C22,'Caledon TT Day 1'!$A$17:$H$100,8,FALSE))</f>
        <v>0</v>
      </c>
      <c r="M22" s="22" t="str">
        <f>IF(ISNA(VLOOKUP($C22,'Caledon TT Day 2'!$A$17:$H$100,8,FALSE))=TRUE,"0",VLOOKUP($C22,'Caledon TT Day 2'!$A$17:$H$100,8,FALSE))</f>
        <v>0</v>
      </c>
      <c r="N22" s="22">
        <f>IF(ISNA(VLOOKUP($C22,'Beaver TT'!$A$17:$H$100,8,FALSE))=TRUE,"0",VLOOKUP($C22,'Beaver TT'!$A$17:$H$100,8,FALSE))</f>
        <v>189.88596926127912</v>
      </c>
      <c r="O22" s="22" t="str">
        <f>IF(ISNA(VLOOKUP($C22,'Fortune Fz'!$A$17:$H$100,8,FALSE))=TRUE,"0",VLOOKUP($C22,'Fortune Fz'!$A$17:$H$100,8,FALSE))</f>
        <v>0</v>
      </c>
      <c r="P22" s="22" t="str">
        <f>IF(ISNA(VLOOKUP($C22,'CWG MO'!$A$17:$H$96,8,FALSE))=TRUE,"0",VLOOKUP($C22,'CWG MO'!$A$17:$H$96,8,FALSE))</f>
        <v>0</v>
      </c>
      <c r="Q22" s="22">
        <f>IF(ISNA(VLOOKUP($C22,'Fortune TT MO'!$A$17:$H$41,8,FALSE))=TRUE,"0",VLOOKUP($C22,'Fortune TT MO'!$A$17:$H$41,8,FALSE))</f>
        <v>79.976303317535539</v>
      </c>
      <c r="R22" s="22" t="str">
        <f>IF(ISNA(VLOOKUP($C22,'Fortune TT DM'!$A$17:$H$100,8,FALSE))=TRUE,"0",VLOOKUP($C22,'Fortune TT DM'!$A$17:$H$100,8,FALSE))</f>
        <v>0</v>
      </c>
      <c r="S22" s="22" t="str">
        <f>IF(ISNA(VLOOKUP($C22,'Jr Nats MO'!$A$17:$H$100,8,FALSE))=TRUE,"0",VLOOKUP($C22,'Jr Nats MO'!$A$17:$H$100,8,FALSE))</f>
        <v>0</v>
      </c>
    </row>
    <row r="23" spans="1:19" ht="20" customHeight="1">
      <c r="A23" s="81" t="s">
        <v>52</v>
      </c>
      <c r="B23" s="81" t="s">
        <v>82</v>
      </c>
      <c r="C23" s="86" t="s">
        <v>81</v>
      </c>
      <c r="D23" s="81"/>
      <c r="E23" s="81">
        <f>F23</f>
        <v>18</v>
      </c>
      <c r="F23" s="19">
        <f>RANK(J23,$J$6:$K$30,0)</f>
        <v>18</v>
      </c>
      <c r="G23" s="20">
        <f>LARGE(($L23:$X23),1)</f>
        <v>210.87423566352669</v>
      </c>
      <c r="H23" s="20">
        <v>0</v>
      </c>
      <c r="I23" s="20">
        <v>0</v>
      </c>
      <c r="J23" s="19">
        <f>SUM(G23+H23+I23)</f>
        <v>210.87423566352669</v>
      </c>
      <c r="K23" s="21"/>
      <c r="L23" s="22" t="str">
        <f>IF(ISNA(VLOOKUP($C23,'Caledon TT Day 1'!$A$17:$H$100,8,FALSE))=TRUE,"0",VLOOKUP($C23,'Caledon TT Day 1'!$A$17:$H$100,8,FALSE))</f>
        <v>0</v>
      </c>
      <c r="M23" s="22" t="str">
        <f>IF(ISNA(VLOOKUP($C23,'Caledon TT Day 2'!$A$17:$H$100,8,FALSE))=TRUE,"0",VLOOKUP($C23,'Caledon TT Day 2'!$A$17:$H$100,8,FALSE))</f>
        <v>0</v>
      </c>
      <c r="N23" s="22">
        <f>IF(ISNA(VLOOKUP($C23,'Beaver TT'!$A$17:$H$100,8,FALSE))=TRUE,"0",VLOOKUP($C23,'Beaver TT'!$A$17:$H$100,8,FALSE))</f>
        <v>210.87423566352669</v>
      </c>
      <c r="O23" s="22" t="str">
        <f>IF(ISNA(VLOOKUP($C23,'Fortune Fz'!$A$17:$H$100,8,FALSE))=TRUE,"0",VLOOKUP($C23,'Fortune Fz'!$A$17:$H$100,8,FALSE))</f>
        <v>0</v>
      </c>
      <c r="P23" s="22" t="str">
        <f>IF(ISNA(VLOOKUP($C23,'CWG MO'!$A$17:$H$96,8,FALSE))=TRUE,"0",VLOOKUP($C23,'CWG MO'!$A$17:$H$96,8,FALSE))</f>
        <v>0</v>
      </c>
      <c r="Q23" s="22" t="str">
        <f>IF(ISNA(VLOOKUP($C23,'Fortune TT MO'!$A$17:$H$41,8,FALSE))=TRUE,"0",VLOOKUP($C23,'Fortune TT MO'!$A$17:$H$41,8,FALSE))</f>
        <v>0</v>
      </c>
      <c r="R23" s="22" t="str">
        <f>IF(ISNA(VLOOKUP($C23,'Fortune TT DM'!$A$17:$H$100,8,FALSE))=TRUE,"0",VLOOKUP($C23,'Fortune TT DM'!$A$17:$H$100,8,FALSE))</f>
        <v>0</v>
      </c>
      <c r="S23" s="22" t="str">
        <f>IF(ISNA(VLOOKUP($C23,'Jr Nats MO'!$A$17:$H$100,8,FALSE))=TRUE,"0",VLOOKUP($C23,'Jr Nats MO'!$A$17:$H$100,8,FALSE))</f>
        <v>0</v>
      </c>
    </row>
    <row r="24" spans="1:19" ht="20" customHeight="1">
      <c r="A24" s="81" t="s">
        <v>48</v>
      </c>
      <c r="B24" s="81" t="s">
        <v>49</v>
      </c>
      <c r="C24" s="86" t="s">
        <v>76</v>
      </c>
      <c r="D24" s="81"/>
      <c r="E24" s="81">
        <f>F24</f>
        <v>19</v>
      </c>
      <c r="F24" s="19">
        <f>RANK(J24,$J$6:$K$30,0)</f>
        <v>19</v>
      </c>
      <c r="G24" s="20">
        <f>LARGE(($L24:$X24),1)</f>
        <v>157.85834997695497</v>
      </c>
      <c r="H24" s="20">
        <v>0</v>
      </c>
      <c r="I24" s="20">
        <v>0</v>
      </c>
      <c r="J24" s="19">
        <f>SUM(G24+H24+I24)</f>
        <v>157.85834997695497</v>
      </c>
      <c r="K24" s="21"/>
      <c r="L24" s="22" t="str">
        <f>IF(ISNA(VLOOKUP($C24,'Caledon TT Day 1'!$A$17:$H$100,8,FALSE))=TRUE,"0",VLOOKUP($C24,'Caledon TT Day 1'!$A$17:$H$100,8,FALSE))</f>
        <v>0</v>
      </c>
      <c r="M24" s="22">
        <f>IF(ISNA(VLOOKUP($C24,'Caledon TT Day 2'!$A$17:$H$100,8,FALSE))=TRUE,"0",VLOOKUP($C24,'Caledon TT Day 2'!$A$17:$H$100,8,FALSE))</f>
        <v>157.85834997695497</v>
      </c>
      <c r="N24" s="22" t="str">
        <f>IF(ISNA(VLOOKUP($C24,'Beaver TT'!$A$17:$H$100,8,FALSE))=TRUE,"0",VLOOKUP($C24,'Beaver TT'!$A$17:$H$100,8,FALSE))</f>
        <v>0</v>
      </c>
      <c r="O24" s="22" t="str">
        <f>IF(ISNA(VLOOKUP($C24,'Fortune Fz'!$A$17:$H$100,8,FALSE))=TRUE,"0",VLOOKUP($C24,'Fortune Fz'!$A$17:$H$100,8,FALSE))</f>
        <v>0</v>
      </c>
      <c r="P24" s="22" t="str">
        <f>IF(ISNA(VLOOKUP($C24,'CWG MO'!$A$17:$H$96,8,FALSE))=TRUE,"0",VLOOKUP($C24,'CWG MO'!$A$17:$H$96,8,FALSE))</f>
        <v>0</v>
      </c>
      <c r="Q24" s="22" t="str">
        <f>IF(ISNA(VLOOKUP($C24,'Fortune TT MO'!$A$17:$H$41,8,FALSE))=TRUE,"0",VLOOKUP($C24,'Fortune TT MO'!$A$17:$H$41,8,FALSE))</f>
        <v>0</v>
      </c>
      <c r="R24" s="22" t="str">
        <f>IF(ISNA(VLOOKUP($C24,'Fortune TT DM'!$A$17:$H$100,8,FALSE))=TRUE,"0",VLOOKUP($C24,'Fortune TT DM'!$A$17:$H$100,8,FALSE))</f>
        <v>0</v>
      </c>
      <c r="S24" s="22" t="str">
        <f>IF(ISNA(VLOOKUP($C24,'Jr Nats MO'!$A$17:$H$100,8,FALSE))=TRUE,"0",VLOOKUP($C24,'Jr Nats MO'!$A$17:$H$100,8,FALSE))</f>
        <v>0</v>
      </c>
    </row>
    <row r="25" spans="1:19" ht="20" customHeight="1">
      <c r="A25" s="81" t="s">
        <v>48</v>
      </c>
      <c r="B25" s="81" t="s">
        <v>66</v>
      </c>
      <c r="C25" s="86" t="s">
        <v>65</v>
      </c>
      <c r="D25" s="81"/>
      <c r="E25" s="81">
        <f>F25</f>
        <v>20</v>
      </c>
      <c r="F25" s="19">
        <f>RANK(J25,$J$6:$K$30,0)</f>
        <v>20</v>
      </c>
      <c r="G25" s="20">
        <f>LARGE(($L25:$X25),1)</f>
        <v>104.47073283146412</v>
      </c>
      <c r="H25" s="20">
        <f>LARGE(($L25:$X25),2)</f>
        <v>46.321970314793667</v>
      </c>
      <c r="I25" s="20">
        <v>0</v>
      </c>
      <c r="J25" s="19">
        <f>SUM(G25+H25+I25)</f>
        <v>150.79270314625779</v>
      </c>
      <c r="K25" s="21"/>
      <c r="L25" s="22">
        <f>IF(ISNA(VLOOKUP($C25,'Caledon TT Day 1'!$A$17:$H$100,8,FALSE))=TRUE,"0",VLOOKUP($C25,'Caledon TT Day 1'!$A$17:$H$100,8,FALSE))</f>
        <v>46.321970314793667</v>
      </c>
      <c r="M25" s="22">
        <f>IF(ISNA(VLOOKUP($C25,'Caledon TT Day 2'!$A$17:$H$100,8,FALSE))=TRUE,"0",VLOOKUP($C25,'Caledon TT Day 2'!$A$17:$H$100,8,FALSE))</f>
        <v>104.47073283146412</v>
      </c>
      <c r="N25" s="22" t="str">
        <f>IF(ISNA(VLOOKUP($C25,'Beaver TT'!$A$17:$H$100,8,FALSE))=TRUE,"0",VLOOKUP($C25,'Beaver TT'!$A$17:$H$100,8,FALSE))</f>
        <v>0</v>
      </c>
      <c r="O25" s="22" t="str">
        <f>IF(ISNA(VLOOKUP($C25,'Fortune Fz'!$A$17:$H$100,8,FALSE))=TRUE,"0",VLOOKUP($C25,'Fortune Fz'!$A$17:$H$100,8,FALSE))</f>
        <v>0</v>
      </c>
      <c r="P25" s="22" t="str">
        <f>IF(ISNA(VLOOKUP($C25,'CWG MO'!$A$17:$H$96,8,FALSE))=TRUE,"0",VLOOKUP($C25,'CWG MO'!$A$17:$H$96,8,FALSE))</f>
        <v>0</v>
      </c>
      <c r="Q25" s="22" t="str">
        <f>IF(ISNA(VLOOKUP($C25,'Fortune TT MO'!$A$17:$H$41,8,FALSE))=TRUE,"0",VLOOKUP($C25,'Fortune TT MO'!$A$17:$H$41,8,FALSE))</f>
        <v>0</v>
      </c>
      <c r="R25" s="22" t="str">
        <f>IF(ISNA(VLOOKUP($C25,'Fortune TT DM'!$A$17:$H$100,8,FALSE))=TRUE,"0",VLOOKUP($C25,'Fortune TT DM'!$A$17:$H$100,8,FALSE))</f>
        <v>0</v>
      </c>
      <c r="S25" s="22" t="str">
        <f>IF(ISNA(VLOOKUP($C25,'Jr Nats MO'!$A$17:$H$100,8,FALSE))=TRUE,"0",VLOOKUP($C25,'Jr Nats MO'!$A$17:$H$100,8,FALSE))</f>
        <v>0</v>
      </c>
    </row>
    <row r="26" spans="1:19" ht="20" customHeight="1">
      <c r="A26" s="81" t="s">
        <v>62</v>
      </c>
      <c r="B26" s="81" t="s">
        <v>82</v>
      </c>
      <c r="C26" s="104" t="s">
        <v>93</v>
      </c>
      <c r="D26" s="81"/>
      <c r="E26" s="81">
        <f>F26</f>
        <v>21</v>
      </c>
      <c r="F26" s="19">
        <f>RANK(J26,$J$6:$K$30,0)</f>
        <v>21</v>
      </c>
      <c r="G26" s="20">
        <f>LARGE(($L26:$X26),1)</f>
        <v>100</v>
      </c>
      <c r="H26" s="20">
        <v>0</v>
      </c>
      <c r="I26" s="20">
        <v>0</v>
      </c>
      <c r="J26" s="19">
        <f>SUM(G26+H26+I26)</f>
        <v>100</v>
      </c>
      <c r="K26" s="21"/>
      <c r="L26" s="22" t="str">
        <f>IF(ISNA(VLOOKUP($C26,'Caledon TT Day 1'!$A$17:$H$100,8,FALSE))=TRUE,"0",VLOOKUP($C26,'Caledon TT Day 1'!$A$17:$H$100,8,FALSE))</f>
        <v>0</v>
      </c>
      <c r="M26" s="22" t="str">
        <f>IF(ISNA(VLOOKUP($C26,'Caledon TT Day 2'!$A$17:$H$100,8,FALSE))=TRUE,"0",VLOOKUP($C26,'Caledon TT Day 2'!$A$17:$H$100,8,FALSE))</f>
        <v>0</v>
      </c>
      <c r="N26" s="22" t="str">
        <f>IF(ISNA(VLOOKUP($C26,'Beaver TT'!$A$17:$H$100,8,FALSE))=TRUE,"0",VLOOKUP($C26,'Beaver TT'!$A$17:$H$100,8,FALSE))</f>
        <v>0</v>
      </c>
      <c r="O26" s="22">
        <f>IF(ISNA(VLOOKUP($C26,'Fortune Fz'!$A$17:$H$100,8,FALSE))=TRUE,"0",VLOOKUP($C26,'Fortune Fz'!$A$17:$H$100,8,FALSE))</f>
        <v>100</v>
      </c>
      <c r="P26" s="22" t="str">
        <f>IF(ISNA(VLOOKUP($C26,'CWG MO'!$A$17:$H$96,8,FALSE))=TRUE,"0",VLOOKUP($C26,'CWG MO'!$A$17:$H$96,8,FALSE))</f>
        <v>0</v>
      </c>
      <c r="Q26" s="22" t="str">
        <f>IF(ISNA(VLOOKUP($C26,'Fortune TT MO'!$A$17:$H$41,8,FALSE))=TRUE,"0",VLOOKUP($C26,'Fortune TT MO'!$A$17:$H$41,8,FALSE))</f>
        <v>0</v>
      </c>
      <c r="R26" s="22" t="str">
        <f>IF(ISNA(VLOOKUP($C26,'Fortune TT DM'!$A$17:$H$100,8,FALSE))=TRUE,"0",VLOOKUP($C26,'Fortune TT DM'!$A$17:$H$100,8,FALSE))</f>
        <v>0</v>
      </c>
      <c r="S26" s="22" t="str">
        <f>IF(ISNA(VLOOKUP($C26,'Jr Nats MO'!$A$17:$H$100,8,FALSE))=TRUE,"0",VLOOKUP($C26,'Jr Nats MO'!$A$17:$H$100,8,FALSE))</f>
        <v>0</v>
      </c>
    </row>
    <row r="27" spans="1:19" ht="20" customHeight="1">
      <c r="A27" s="81" t="s">
        <v>62</v>
      </c>
      <c r="B27" s="81" t="s">
        <v>54</v>
      </c>
      <c r="C27" s="104" t="s">
        <v>95</v>
      </c>
      <c r="D27" s="81"/>
      <c r="E27" s="81">
        <f>F27</f>
        <v>21</v>
      </c>
      <c r="F27" s="19">
        <f>RANK(J27,$J$6:$K$30,0)</f>
        <v>21</v>
      </c>
      <c r="G27" s="20">
        <f>LARGE(($L27:$X27),1)</f>
        <v>100</v>
      </c>
      <c r="H27" s="20">
        <v>0</v>
      </c>
      <c r="I27" s="20">
        <v>0</v>
      </c>
      <c r="J27" s="19">
        <f>SUM(G27+H27+I27)</f>
        <v>100</v>
      </c>
      <c r="K27" s="21"/>
      <c r="L27" s="22" t="str">
        <f>IF(ISNA(VLOOKUP($C27,'Caledon TT Day 1'!$A$17:$H$100,8,FALSE))=TRUE,"0",VLOOKUP($C27,'Caledon TT Day 1'!$A$17:$H$100,8,FALSE))</f>
        <v>0</v>
      </c>
      <c r="M27" s="22" t="str">
        <f>IF(ISNA(VLOOKUP($C27,'Caledon TT Day 2'!$A$17:$H$100,8,FALSE))=TRUE,"0",VLOOKUP($C27,'Caledon TT Day 2'!$A$17:$H$100,8,FALSE))</f>
        <v>0</v>
      </c>
      <c r="N27" s="22" t="str">
        <f>IF(ISNA(VLOOKUP($C27,'Beaver TT'!$A$17:$H$100,8,FALSE))=TRUE,"0",VLOOKUP($C27,'Beaver TT'!$A$17:$H$100,8,FALSE))</f>
        <v>0</v>
      </c>
      <c r="O27" s="22">
        <f>IF(ISNA(VLOOKUP($C27,'Fortune Fz'!$A$17:$H$100,8,FALSE))=TRUE,"0",VLOOKUP($C27,'Fortune Fz'!$A$17:$H$100,8,FALSE))</f>
        <v>100</v>
      </c>
      <c r="P27" s="22" t="str">
        <f>IF(ISNA(VLOOKUP($C27,'CWG MO'!$A$17:$H$96,8,FALSE))=TRUE,"0",VLOOKUP($C27,'CWG MO'!$A$17:$H$96,8,FALSE))</f>
        <v>0</v>
      </c>
      <c r="Q27" s="22" t="str">
        <f>IF(ISNA(VLOOKUP($C27,'Fortune TT MO'!$A$17:$H$41,8,FALSE))=TRUE,"0",VLOOKUP($C27,'Fortune TT MO'!$A$17:$H$41,8,FALSE))</f>
        <v>0</v>
      </c>
      <c r="R27" s="22" t="str">
        <f>IF(ISNA(VLOOKUP($C27,'Fortune TT DM'!$A$17:$H$100,8,FALSE))=TRUE,"0",VLOOKUP($C27,'Fortune TT DM'!$A$17:$H$100,8,FALSE))</f>
        <v>0</v>
      </c>
      <c r="S27" s="22" t="str">
        <f>IF(ISNA(VLOOKUP($C27,'Jr Nats MO'!$A$17:$H$100,8,FALSE))=TRUE,"0",VLOOKUP($C27,'Jr Nats MO'!$A$17:$H$100,8,FALSE))</f>
        <v>0</v>
      </c>
    </row>
    <row r="28" spans="1:19" ht="20" customHeight="1">
      <c r="A28" s="81" t="s">
        <v>62</v>
      </c>
      <c r="B28" s="105" t="s">
        <v>49</v>
      </c>
      <c r="C28" s="104" t="s">
        <v>96</v>
      </c>
      <c r="D28" s="81"/>
      <c r="E28" s="81">
        <f>F28</f>
        <v>21</v>
      </c>
      <c r="F28" s="19">
        <f>RANK(J28,$J$6:$K$30,0)</f>
        <v>21</v>
      </c>
      <c r="G28" s="20">
        <f>LARGE(($L28:$X28),1)</f>
        <v>100</v>
      </c>
      <c r="H28" s="20">
        <v>0</v>
      </c>
      <c r="I28" s="20">
        <v>0</v>
      </c>
      <c r="J28" s="19">
        <f>SUM(G28+H28+I28)</f>
        <v>100</v>
      </c>
      <c r="K28" s="21"/>
      <c r="L28" s="22" t="str">
        <f>IF(ISNA(VLOOKUP($C28,'Caledon TT Day 1'!$A$17:$H$100,8,FALSE))=TRUE,"0",VLOOKUP($C28,'Caledon TT Day 1'!$A$17:$H$100,8,FALSE))</f>
        <v>0</v>
      </c>
      <c r="M28" s="22" t="str">
        <f>IF(ISNA(VLOOKUP($C28,'Caledon TT Day 2'!$A$17:$H$100,8,FALSE))=TRUE,"0",VLOOKUP($C28,'Caledon TT Day 2'!$A$17:$H$100,8,FALSE))</f>
        <v>0</v>
      </c>
      <c r="N28" s="22" t="str">
        <f>IF(ISNA(VLOOKUP($C28,'Beaver TT'!$A$17:$H$100,8,FALSE))=TRUE,"0",VLOOKUP($C28,'Beaver TT'!$A$17:$H$100,8,FALSE))</f>
        <v>0</v>
      </c>
      <c r="O28" s="22">
        <f>IF(ISNA(VLOOKUP($C28,'Fortune Fz'!$A$17:$H$100,8,FALSE))=TRUE,"0",VLOOKUP($C28,'Fortune Fz'!$A$17:$H$100,8,FALSE))</f>
        <v>100</v>
      </c>
      <c r="P28" s="22" t="str">
        <f>IF(ISNA(VLOOKUP($C28,'CWG MO'!$A$17:$H$96,8,FALSE))=TRUE,"0",VLOOKUP($C28,'CWG MO'!$A$17:$H$96,8,FALSE))</f>
        <v>0</v>
      </c>
      <c r="Q28" s="22" t="str">
        <f>IF(ISNA(VLOOKUP($C28,'Fortune TT MO'!$A$17:$H$41,8,FALSE))=TRUE,"0",VLOOKUP($C28,'Fortune TT MO'!$A$17:$H$41,8,FALSE))</f>
        <v>0</v>
      </c>
      <c r="R28" s="22" t="str">
        <f>IF(ISNA(VLOOKUP($C28,'Fortune TT DM'!$A$17:$H$100,8,FALSE))=TRUE,"0",VLOOKUP($C28,'Fortune TT DM'!$A$17:$H$100,8,FALSE))</f>
        <v>0</v>
      </c>
      <c r="S28" s="22" t="str">
        <f>IF(ISNA(VLOOKUP($C28,'Jr Nats MO'!$A$17:$H$100,8,FALSE))=TRUE,"0",VLOOKUP($C28,'Jr Nats MO'!$A$17:$H$100,8,FALSE))</f>
        <v>0</v>
      </c>
    </row>
    <row r="29" spans="1:19" ht="20" customHeight="1">
      <c r="A29" s="81" t="s">
        <v>62</v>
      </c>
      <c r="B29" s="81" t="s">
        <v>82</v>
      </c>
      <c r="C29" s="104" t="s">
        <v>97</v>
      </c>
      <c r="D29" s="81"/>
      <c r="E29" s="81">
        <f>F29</f>
        <v>21</v>
      </c>
      <c r="F29" s="19">
        <f>RANK(J29,$J$6:$K$30,0)</f>
        <v>21</v>
      </c>
      <c r="G29" s="20">
        <f>LARGE(($L29:$X29),1)</f>
        <v>100</v>
      </c>
      <c r="H29" s="20">
        <v>0</v>
      </c>
      <c r="I29" s="20">
        <v>0</v>
      </c>
      <c r="J29" s="19">
        <f>SUM(G29+H29+I29)</f>
        <v>100</v>
      </c>
      <c r="K29" s="21"/>
      <c r="L29" s="22" t="str">
        <f>IF(ISNA(VLOOKUP($C29,'Caledon TT Day 1'!$A$17:$H$100,8,FALSE))=TRUE,"0",VLOOKUP($C29,'Caledon TT Day 1'!$A$17:$H$100,8,FALSE))</f>
        <v>0</v>
      </c>
      <c r="M29" s="22" t="str">
        <f>IF(ISNA(VLOOKUP($C29,'Caledon TT Day 2'!$A$17:$H$100,8,FALSE))=TRUE,"0",VLOOKUP($C29,'Caledon TT Day 2'!$A$17:$H$100,8,FALSE))</f>
        <v>0</v>
      </c>
      <c r="N29" s="22" t="str">
        <f>IF(ISNA(VLOOKUP($C29,'Beaver TT'!$A$17:$H$100,8,FALSE))=TRUE,"0",VLOOKUP($C29,'Beaver TT'!$A$17:$H$100,8,FALSE))</f>
        <v>0</v>
      </c>
      <c r="O29" s="22">
        <f>IF(ISNA(VLOOKUP($C29,'Fortune Fz'!$A$17:$H$100,8,FALSE))=TRUE,"0",VLOOKUP($C29,'Fortune Fz'!$A$17:$H$100,8,FALSE))</f>
        <v>100</v>
      </c>
      <c r="P29" s="22" t="str">
        <f>IF(ISNA(VLOOKUP($C29,'CWG MO'!$A$17:$H$96,8,FALSE))=TRUE,"0",VLOOKUP($C29,'CWG MO'!$A$17:$H$96,8,FALSE))</f>
        <v>0</v>
      </c>
      <c r="Q29" s="22" t="str">
        <f>IF(ISNA(VLOOKUP($C29,'Fortune TT MO'!$A$17:$H$41,8,FALSE))=TRUE,"0",VLOOKUP($C29,'Fortune TT MO'!$A$17:$H$41,8,FALSE))</f>
        <v>0</v>
      </c>
      <c r="R29" s="22" t="str">
        <f>IF(ISNA(VLOOKUP($C29,'Fortune TT DM'!$A$17:$H$100,8,FALSE))=TRUE,"0",VLOOKUP($C29,'Fortune TT DM'!$A$17:$H$100,8,FALSE))</f>
        <v>0</v>
      </c>
      <c r="S29" s="22" t="str">
        <f>IF(ISNA(VLOOKUP($C29,'Jr Nats MO'!$A$17:$H$100,8,FALSE))=TRUE,"0",VLOOKUP($C29,'Jr Nats MO'!$A$17:$H$100,8,FALSE))</f>
        <v>0</v>
      </c>
    </row>
    <row r="30" spans="1:19" ht="20" customHeight="1">
      <c r="A30" s="81" t="s">
        <v>62</v>
      </c>
      <c r="B30" s="81" t="s">
        <v>49</v>
      </c>
      <c r="C30" s="104" t="s">
        <v>98</v>
      </c>
      <c r="D30" s="81"/>
      <c r="E30" s="81">
        <f>F30</f>
        <v>21</v>
      </c>
      <c r="F30" s="19">
        <f>RANK(J30,$J$6:$K$30,0)</f>
        <v>21</v>
      </c>
      <c r="G30" s="20">
        <f>LARGE(($L30:$X30),1)</f>
        <v>100</v>
      </c>
      <c r="H30" s="20">
        <v>0</v>
      </c>
      <c r="I30" s="20">
        <v>0</v>
      </c>
      <c r="J30" s="19">
        <f>SUM(G30+H30+I30)</f>
        <v>100</v>
      </c>
      <c r="K30" s="21"/>
      <c r="L30" s="22" t="str">
        <f>IF(ISNA(VLOOKUP($C30,'Caledon TT Day 1'!$A$17:$H$100,8,FALSE))=TRUE,"0",VLOOKUP($C30,'Caledon TT Day 1'!$A$17:$H$100,8,FALSE))</f>
        <v>0</v>
      </c>
      <c r="M30" s="22" t="str">
        <f>IF(ISNA(VLOOKUP($C30,'Caledon TT Day 2'!$A$17:$H$100,8,FALSE))=TRUE,"0",VLOOKUP($C30,'Caledon TT Day 2'!$A$17:$H$100,8,FALSE))</f>
        <v>0</v>
      </c>
      <c r="N30" s="22" t="str">
        <f>IF(ISNA(VLOOKUP($C30,'Beaver TT'!$A$17:$H$100,8,FALSE))=TRUE,"0",VLOOKUP($C30,'Beaver TT'!$A$17:$H$100,8,FALSE))</f>
        <v>0</v>
      </c>
      <c r="O30" s="22">
        <f>IF(ISNA(VLOOKUP($C30,'Fortune Fz'!$A$17:$H$100,8,FALSE))=TRUE,"0",VLOOKUP($C30,'Fortune Fz'!$A$17:$H$100,8,FALSE))</f>
        <v>100</v>
      </c>
      <c r="P30" s="22" t="str">
        <f>IF(ISNA(VLOOKUP($C30,'CWG MO'!$A$17:$H$96,8,FALSE))=TRUE,"0",VLOOKUP($C30,'CWG MO'!$A$17:$H$96,8,FALSE))</f>
        <v>0</v>
      </c>
      <c r="Q30" s="22" t="str">
        <f>IF(ISNA(VLOOKUP($C30,'Fortune TT MO'!$A$17:$H$41,8,FALSE))=TRUE,"0",VLOOKUP($C30,'Fortune TT MO'!$A$17:$H$41,8,FALSE))</f>
        <v>0</v>
      </c>
      <c r="R30" s="22" t="str">
        <f>IF(ISNA(VLOOKUP($C30,'Fortune TT DM'!$A$17:$H$100,8,FALSE))=TRUE,"0",VLOOKUP($C30,'Fortune TT DM'!$A$17:$H$100,8,FALSE))</f>
        <v>0</v>
      </c>
      <c r="S30" s="22" t="str">
        <f>IF(ISNA(VLOOKUP($C30,'Jr Nats MO'!$A$17:$H$100,8,FALSE))=TRUE,"0",VLOOKUP($C30,'Jr Nats MO'!$A$17:$H$100,8,FALSE))</f>
        <v>0</v>
      </c>
    </row>
  </sheetData>
  <sortState ref="A7:S30">
    <sortCondition ref="F7:F30"/>
  </sortState>
  <mergeCells count="1">
    <mergeCell ref="F3:J3"/>
  </mergeCells>
  <phoneticPr fontId="1"/>
  <pageMargins left="0.35433070866141736" right="0.15748031496062992" top="0.15748031496062992" bottom="0.19685039370078741" header="3.937007874015748E-2" footer="3.937007874015748E-2"/>
  <pageSetup orientation="landscape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7" workbookViewId="0">
      <selection activeCell="N39" sqref="N39"/>
    </sheetView>
  </sheetViews>
  <sheetFormatPr baseColWidth="10" defaultColWidth="8.7109375" defaultRowHeight="13" x14ac:dyDescent="0"/>
  <cols>
    <col min="1" max="1" width="17.28515625" customWidth="1"/>
    <col min="2" max="2" width="8.7109375" customWidth="1"/>
    <col min="3" max="3" width="8.7109375" style="84" customWidth="1"/>
    <col min="4" max="8" width="8.7109375" customWidth="1"/>
    <col min="9" max="9" width="9.140625" customWidth="1"/>
  </cols>
  <sheetData>
    <row r="1" spans="1:9">
      <c r="A1" s="109"/>
      <c r="B1" s="83"/>
      <c r="C1" s="83"/>
      <c r="D1" s="83"/>
      <c r="E1" s="83"/>
      <c r="F1" s="83"/>
      <c r="G1" s="83"/>
      <c r="H1" s="83"/>
      <c r="I1" s="44"/>
    </row>
    <row r="2" spans="1:9">
      <c r="A2" s="109"/>
      <c r="B2" s="111" t="s">
        <v>39</v>
      </c>
      <c r="C2" s="111"/>
      <c r="D2" s="111"/>
      <c r="E2" s="111"/>
      <c r="F2" s="111"/>
      <c r="G2" s="83"/>
      <c r="H2" s="83"/>
      <c r="I2" s="44"/>
    </row>
    <row r="3" spans="1:9">
      <c r="A3" s="109"/>
      <c r="B3" s="83"/>
      <c r="C3" s="83"/>
      <c r="D3" s="83"/>
      <c r="E3" s="83"/>
      <c r="F3" s="83"/>
      <c r="G3" s="83"/>
      <c r="H3" s="83"/>
      <c r="I3" s="44"/>
    </row>
    <row r="4" spans="1:9">
      <c r="A4" s="109"/>
      <c r="B4" s="111" t="s">
        <v>34</v>
      </c>
      <c r="C4" s="111"/>
      <c r="D4" s="111"/>
      <c r="E4" s="111"/>
      <c r="F4" s="111"/>
      <c r="G4" s="83"/>
      <c r="H4" s="83"/>
      <c r="I4" s="44"/>
    </row>
    <row r="5" spans="1:9">
      <c r="A5" s="109"/>
      <c r="B5" s="83"/>
      <c r="C5" s="83"/>
      <c r="D5" s="83"/>
      <c r="E5" s="83"/>
      <c r="F5" s="83"/>
      <c r="G5" s="83"/>
      <c r="H5" s="83"/>
      <c r="I5" s="44"/>
    </row>
    <row r="6" spans="1:9">
      <c r="A6" s="109"/>
      <c r="B6" s="110"/>
      <c r="C6" s="110"/>
      <c r="D6" s="83"/>
      <c r="E6" s="83"/>
      <c r="F6" s="83"/>
      <c r="G6" s="83"/>
      <c r="H6" s="83"/>
      <c r="I6" s="44"/>
    </row>
    <row r="7" spans="1:9">
      <c r="A7" s="109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111</v>
      </c>
      <c r="C8" s="46"/>
      <c r="D8" s="46"/>
      <c r="E8" s="46"/>
      <c r="F8" s="82"/>
      <c r="G8" s="82"/>
      <c r="H8" s="82"/>
      <c r="I8" s="44"/>
    </row>
    <row r="9" spans="1:9">
      <c r="A9" s="45" t="s">
        <v>0</v>
      </c>
      <c r="B9" s="46" t="s">
        <v>112</v>
      </c>
      <c r="C9" s="46"/>
      <c r="D9" s="46"/>
      <c r="E9" s="46"/>
      <c r="F9" s="82"/>
      <c r="G9" s="82"/>
      <c r="H9" s="82"/>
      <c r="I9" s="44"/>
    </row>
    <row r="10" spans="1:9">
      <c r="A10" s="45" t="s">
        <v>13</v>
      </c>
      <c r="B10" s="112">
        <v>42078</v>
      </c>
      <c r="C10" s="112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71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42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</v>
      </c>
      <c r="C14" s="55"/>
      <c r="D14" s="56">
        <v>0</v>
      </c>
      <c r="E14" s="55"/>
      <c r="F14" s="56">
        <v>0.75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1</v>
      </c>
      <c r="C15" s="60"/>
      <c r="D15" s="61">
        <v>1</v>
      </c>
      <c r="E15" s="60"/>
      <c r="F15" s="61">
        <v>74.400000000000006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31</v>
      </c>
    </row>
    <row r="17" spans="1:9">
      <c r="A17" s="86" t="s">
        <v>51</v>
      </c>
      <c r="B17" s="78">
        <v>0</v>
      </c>
      <c r="C17" s="80">
        <f>B17/B$15*1000*B$14</f>
        <v>0</v>
      </c>
      <c r="D17" s="79">
        <v>0</v>
      </c>
      <c r="E17" s="80">
        <f>D17/D$15*1000*D$14</f>
        <v>0</v>
      </c>
      <c r="F17" s="79">
        <v>35.729999999999997</v>
      </c>
      <c r="G17" s="80">
        <f>F17/F$15*1000*F$14</f>
        <v>360.18145161290317</v>
      </c>
      <c r="H17" s="67">
        <f>LARGE((C17,E17,G17),1)</f>
        <v>360.18145161290317</v>
      </c>
      <c r="I17" s="66">
        <v>27</v>
      </c>
    </row>
    <row r="18" spans="1:9">
      <c r="A18" s="86" t="s">
        <v>50</v>
      </c>
      <c r="B18" s="78">
        <v>0</v>
      </c>
      <c r="C18" s="80">
        <f t="shared" ref="C18:C19" si="0">B18/B$15*1000*B$14</f>
        <v>0</v>
      </c>
      <c r="D18" s="79">
        <v>0</v>
      </c>
      <c r="E18" s="80">
        <f t="shared" ref="E18:E19" si="1">D18/D$15*1000*D$14</f>
        <v>0</v>
      </c>
      <c r="F18" s="79">
        <v>16.940000000000001</v>
      </c>
      <c r="G18" s="80">
        <f>F18/F$15*1000*F$14</f>
        <v>170.76612903225805</v>
      </c>
      <c r="H18" s="67">
        <f>LARGE((C18,E18,G18),1)</f>
        <v>170.76612903225805</v>
      </c>
      <c r="I18" s="66">
        <v>30</v>
      </c>
    </row>
    <row r="19" spans="1:9">
      <c r="A19" s="86"/>
      <c r="B19" s="94">
        <v>0</v>
      </c>
      <c r="C19" s="95">
        <f t="shared" si="0"/>
        <v>0</v>
      </c>
      <c r="D19" s="96">
        <v>0</v>
      </c>
      <c r="E19" s="95">
        <f t="shared" si="1"/>
        <v>0</v>
      </c>
      <c r="F19" s="96">
        <v>0</v>
      </c>
      <c r="G19" s="95">
        <f t="shared" ref="G18:G19" si="2">F19/F$15*1000*F$14</f>
        <v>0</v>
      </c>
      <c r="H19" s="97">
        <f>LARGE((C19,E19,G19),1)</f>
        <v>0</v>
      </c>
      <c r="I19" s="66"/>
    </row>
    <row r="20" spans="1:9">
      <c r="C20"/>
    </row>
    <row r="21" spans="1:9">
      <c r="C21"/>
    </row>
    <row r="22" spans="1:9">
      <c r="C22"/>
    </row>
    <row r="23" spans="1:9">
      <c r="C23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workbookViewId="0">
      <selection activeCell="N35" sqref="N35"/>
    </sheetView>
  </sheetViews>
  <sheetFormatPr baseColWidth="10" defaultColWidth="10.7109375" defaultRowHeight="11" x14ac:dyDescent="0"/>
  <cols>
    <col min="1" max="1" width="12.140625" style="1" customWidth="1"/>
    <col min="2" max="2" width="10.7109375" style="1" customWidth="1"/>
    <col min="3" max="3" width="18.140625" style="1" customWidth="1"/>
    <col min="4" max="4" width="5.28515625" style="1" customWidth="1"/>
    <col min="5" max="12" width="4.85546875" style="38" customWidth="1"/>
    <col min="13" max="16384" width="10.7109375" style="38"/>
  </cols>
  <sheetData>
    <row r="1" spans="1:15" s="29" customFormat="1" ht="33.75" customHeight="1">
      <c r="A1" s="28"/>
      <c r="B1" s="28"/>
      <c r="C1" s="28"/>
      <c r="D1" s="28"/>
      <c r="E1" s="101">
        <v>2019</v>
      </c>
      <c r="F1" s="28"/>
      <c r="G1" s="28"/>
    </row>
    <row r="2" spans="1:15" s="29" customFormat="1" ht="38" customHeight="1">
      <c r="A2" s="30"/>
      <c r="B2" s="30"/>
      <c r="C2" s="31"/>
      <c r="D2" s="31"/>
      <c r="E2" s="100" t="s">
        <v>69</v>
      </c>
      <c r="F2" s="100" t="s">
        <v>68</v>
      </c>
      <c r="G2" s="100" t="s">
        <v>68</v>
      </c>
      <c r="H2" s="91" t="s">
        <v>89</v>
      </c>
      <c r="I2" s="91" t="s">
        <v>105</v>
      </c>
      <c r="J2" s="91" t="s">
        <v>106</v>
      </c>
      <c r="K2" s="91" t="s">
        <v>106</v>
      </c>
      <c r="L2" s="91" t="s">
        <v>111</v>
      </c>
    </row>
    <row r="3" spans="1:15" s="34" customFormat="1" ht="30.75" customHeight="1">
      <c r="A3" s="32"/>
      <c r="B3" s="33"/>
      <c r="C3" s="33" t="s">
        <v>22</v>
      </c>
      <c r="D3" s="33"/>
      <c r="E3" s="100" t="s">
        <v>70</v>
      </c>
      <c r="F3" s="100" t="s">
        <v>70</v>
      </c>
      <c r="G3" s="90">
        <v>2019</v>
      </c>
      <c r="H3" s="91" t="s">
        <v>90</v>
      </c>
      <c r="I3" s="91" t="s">
        <v>103</v>
      </c>
      <c r="J3" s="91" t="s">
        <v>90</v>
      </c>
      <c r="K3" s="91" t="s">
        <v>90</v>
      </c>
      <c r="L3" s="91" t="s">
        <v>113</v>
      </c>
      <c r="M3" s="87"/>
      <c r="N3" s="87"/>
      <c r="O3" s="87"/>
    </row>
    <row r="4" spans="1:15" ht="20">
      <c r="A4" s="35"/>
      <c r="B4" s="36"/>
      <c r="C4" s="37"/>
      <c r="D4" s="99"/>
      <c r="E4" s="89">
        <v>42036</v>
      </c>
      <c r="F4" s="89">
        <v>42037</v>
      </c>
      <c r="G4" s="91" t="s">
        <v>79</v>
      </c>
      <c r="H4" s="92">
        <v>42037</v>
      </c>
      <c r="I4" s="92">
        <v>42051</v>
      </c>
      <c r="J4" s="92">
        <v>42056</v>
      </c>
      <c r="K4" s="92">
        <v>42057</v>
      </c>
      <c r="L4" s="92">
        <v>42079</v>
      </c>
      <c r="M4" s="29"/>
      <c r="N4" s="29"/>
      <c r="O4" s="29"/>
    </row>
    <row r="5" spans="1:15">
      <c r="A5" s="35"/>
      <c r="B5" s="36"/>
      <c r="C5" s="37"/>
      <c r="D5" s="99"/>
      <c r="E5" s="89" t="s">
        <v>71</v>
      </c>
      <c r="F5" s="89" t="s">
        <v>71</v>
      </c>
      <c r="G5" s="91" t="s">
        <v>52</v>
      </c>
      <c r="H5" s="92" t="s">
        <v>71</v>
      </c>
      <c r="I5" s="92" t="s">
        <v>71</v>
      </c>
      <c r="J5" s="92" t="s">
        <v>71</v>
      </c>
      <c r="K5" s="92" t="s">
        <v>102</v>
      </c>
      <c r="L5" s="92" t="s">
        <v>114</v>
      </c>
      <c r="M5" s="29"/>
      <c r="N5" s="29"/>
      <c r="O5" s="29"/>
    </row>
    <row r="6" spans="1:15">
      <c r="A6" s="35"/>
      <c r="B6" s="36"/>
      <c r="C6" s="37"/>
      <c r="D6" s="39"/>
      <c r="E6" s="75" t="s">
        <v>23</v>
      </c>
      <c r="F6" s="75" t="s">
        <v>23</v>
      </c>
      <c r="G6" s="75" t="s">
        <v>23</v>
      </c>
      <c r="H6" s="75" t="s">
        <v>23</v>
      </c>
      <c r="I6" s="75" t="s">
        <v>23</v>
      </c>
      <c r="J6" s="75" t="s">
        <v>23</v>
      </c>
      <c r="K6" s="75" t="s">
        <v>23</v>
      </c>
      <c r="L6" s="75" t="s">
        <v>23</v>
      </c>
      <c r="M6" s="29"/>
      <c r="N6" s="29"/>
      <c r="O6" s="29"/>
    </row>
    <row r="7" spans="1:15" s="43" customFormat="1">
      <c r="A7" s="40" t="s">
        <v>37</v>
      </c>
      <c r="B7" s="41" t="s">
        <v>36</v>
      </c>
      <c r="C7" s="39" t="s">
        <v>10</v>
      </c>
      <c r="D7" s="42" t="s">
        <v>28</v>
      </c>
      <c r="E7" s="68">
        <f>'Caledon TT Day 1'!I16</f>
        <v>13</v>
      </c>
      <c r="F7" s="68">
        <f>'Caledon TT Day 2'!I16</f>
        <v>14</v>
      </c>
      <c r="G7" s="68">
        <f>'Beaver TT'!I16</f>
        <v>13</v>
      </c>
      <c r="H7" s="68">
        <f>'Fortune Fz'!I16</f>
        <v>6</v>
      </c>
      <c r="I7" s="68">
        <f>'Fortune Fz'!K16</f>
        <v>0</v>
      </c>
      <c r="J7" s="68">
        <f>'Fortune Fz'!L16</f>
        <v>0</v>
      </c>
      <c r="K7" s="68">
        <f>'Fortune Fz'!M16</f>
        <v>0</v>
      </c>
      <c r="L7" s="68">
        <f>'Jr Nats MO'!I16</f>
        <v>31</v>
      </c>
      <c r="M7" s="88"/>
      <c r="N7" s="88"/>
      <c r="O7" s="88"/>
    </row>
    <row r="8" spans="1:15" ht="15" customHeight="1">
      <c r="A8" s="81" t="s">
        <v>52</v>
      </c>
      <c r="B8" s="81" t="s">
        <v>49</v>
      </c>
      <c r="C8" s="86" t="s">
        <v>51</v>
      </c>
      <c r="D8" s="85">
        <f>IF(ISNA(VLOOKUP($C8,'RPA Caclulations'!$C$6:$K$38,3,FALSE))=TRUE,"0",VLOOKUP($C8,'RPA Caclulations'!$C$6:$K$38,3,FALSE))</f>
        <v>1</v>
      </c>
      <c r="E8" s="22">
        <f>IF(ISNA(VLOOKUP($C8,'Caledon TT Day 1'!$A$17:$I$37,9,FALSE))=TRUE,"0",VLOOKUP($C8,'Caledon TT Day 1'!$A$17:$I$37,9,FALSE))</f>
        <v>4</v>
      </c>
      <c r="F8" s="22">
        <f>IF(ISNA(VLOOKUP($C8,'Caledon TT Day 2'!$A$17:$I$37,9,FALSE))=TRUE,"0",VLOOKUP($C8,'Caledon TT Day 2'!$A$17:$I$37,9,FALSE))</f>
        <v>2</v>
      </c>
      <c r="G8" s="22">
        <f>IF(ISNA(VLOOKUP($C8,'Beaver TT'!$A$17:$I$37,9,FALSE))=TRUE,"0",VLOOKUP($C8,'Beaver TT'!$A$17:$I$37,9,FALSE))</f>
        <v>1</v>
      </c>
      <c r="H8" s="22" t="str">
        <f>IF(ISNA(VLOOKUP($C8,'Fortune Fz'!$A$17:$I$37,9,FALSE))=TRUE,"0",VLOOKUP($C8,'Fortune Fz'!$A$17:$I$37,9,FALSE))</f>
        <v>0</v>
      </c>
      <c r="I8" s="22" t="str">
        <f>IF(ISNA(VLOOKUP($C8,'CWG MO'!$A$17:$I$33,9,FALSE))=TRUE,"0",VLOOKUP($C8,'CWG MO'!$A$17:$I$33,9,FALSE))</f>
        <v>0</v>
      </c>
      <c r="J8" s="22">
        <f>IF(ISNA(VLOOKUP($C8,'Fortune TT MO'!$A$17:$I$27,9,FALSE))=TRUE,"0",VLOOKUP($C8,'Fortune TT MO'!$A$17:$I$27,9,FALSE))</f>
        <v>2</v>
      </c>
      <c r="K8" s="22">
        <f>IF(ISNA(VLOOKUP($C8,'Fortune TT DM'!$A$17:$I$37,9,FALSE))=TRUE,"0",VLOOKUP($C8,'Fortune TT DM'!$A$17:$I$37,9,FALSE))</f>
        <v>2</v>
      </c>
      <c r="L8" s="22">
        <f>IF(ISNA(VLOOKUP($C8,'Jr Nats MO'!$A$17:$I$37,9,FALSE))=TRUE,"0",VLOOKUP($C8,'Jr Nats MO'!$A$17:$I$37,9,FALSE))</f>
        <v>27</v>
      </c>
      <c r="M8" s="29"/>
      <c r="N8" s="29"/>
      <c r="O8" s="29"/>
    </row>
    <row r="9" spans="1:15" ht="15" customHeight="1">
      <c r="A9" s="81" t="s">
        <v>48</v>
      </c>
      <c r="B9" s="81" t="s">
        <v>49</v>
      </c>
      <c r="C9" s="86" t="s">
        <v>50</v>
      </c>
      <c r="D9" s="85">
        <f>IF(ISNA(VLOOKUP($C9,'RPA Caclulations'!$C$6:$K$38,3,FALSE))=TRUE,"0",VLOOKUP($C9,'RPA Caclulations'!$C$6:$K$38,3,FALSE))</f>
        <v>2</v>
      </c>
      <c r="E9" s="22">
        <f>IF(ISNA(VLOOKUP($C9,'Caledon TT Day 1'!$A$17:$I$37,9,FALSE))=TRUE,"0",VLOOKUP($C9,'Caledon TT Day 1'!$A$17:$I$37,9,FALSE))</f>
        <v>3</v>
      </c>
      <c r="F9" s="22">
        <f>IF(ISNA(VLOOKUP($C9,'Caledon TT Day 2'!$A$17:$I$37,9,FALSE))=TRUE,"0",VLOOKUP($C9,'Caledon TT Day 2'!$A$17:$I$37,9,FALSE))</f>
        <v>3</v>
      </c>
      <c r="G9" s="22">
        <f>IF(ISNA(VLOOKUP($C9,'Beaver TT'!$A$17:$I$37,9,FALSE))=TRUE,"0",VLOOKUP($C9,'Beaver TT'!$A$17:$I$37,9,FALSE))</f>
        <v>3</v>
      </c>
      <c r="H9" s="22" t="str">
        <f>IF(ISNA(VLOOKUP($C9,'Fortune Fz'!$A$17:$I$37,9,FALSE))=TRUE,"0",VLOOKUP($C9,'Fortune Fz'!$A$17:$I$37,9,FALSE))</f>
        <v>0</v>
      </c>
      <c r="I9" s="22" t="str">
        <f>IF(ISNA(VLOOKUP($C9,'CWG MO'!$A$17:$I$33,9,FALSE))=TRUE,"0",VLOOKUP($C9,'CWG MO'!$A$17:$I$33,9,FALSE))</f>
        <v>0</v>
      </c>
      <c r="J9" s="22">
        <f>IF(ISNA(VLOOKUP($C9,'Fortune TT MO'!$A$17:$I$27,9,FALSE))=TRUE,"0",VLOOKUP($C9,'Fortune TT MO'!$A$17:$I$27,9,FALSE))</f>
        <v>1</v>
      </c>
      <c r="K9" s="22">
        <f>IF(ISNA(VLOOKUP($C9,'Fortune TT DM'!$A$17:$I$37,9,FALSE))=TRUE,"0",VLOOKUP($C9,'Fortune TT DM'!$A$17:$I$37,9,FALSE))</f>
        <v>1</v>
      </c>
      <c r="L9" s="22">
        <f>IF(ISNA(VLOOKUP($C9,'Jr Nats MO'!$A$17:$I$37,9,FALSE))=TRUE,"0",VLOOKUP($C9,'Jr Nats MO'!$A$17:$I$37,9,FALSE))</f>
        <v>30</v>
      </c>
      <c r="M9" s="29"/>
      <c r="N9" s="29"/>
      <c r="O9" s="29"/>
    </row>
    <row r="10" spans="1:15" ht="15" customHeight="1">
      <c r="A10" s="81" t="s">
        <v>46</v>
      </c>
      <c r="B10" s="81" t="s">
        <v>45</v>
      </c>
      <c r="C10" s="86" t="s">
        <v>44</v>
      </c>
      <c r="D10" s="85">
        <f>IF(ISNA(VLOOKUP($C10,'RPA Caclulations'!$C$6:$K$38,3,FALSE))=TRUE,"0",VLOOKUP($C10,'RPA Caclulations'!$C$6:$K$38,3,FALSE))</f>
        <v>3</v>
      </c>
      <c r="E10" s="22">
        <f>IF(ISNA(VLOOKUP($C10,'Caledon TT Day 1'!$A$17:$I$37,9,FALSE))=TRUE,"0",VLOOKUP($C10,'Caledon TT Day 1'!$A$17:$I$37,9,FALSE))</f>
        <v>1</v>
      </c>
      <c r="F10" s="22">
        <f>IF(ISNA(VLOOKUP($C10,'Caledon TT Day 2'!$A$17:$I$37,9,FALSE))=TRUE,"0",VLOOKUP($C10,'Caledon TT Day 2'!$A$17:$I$37,9,FALSE))</f>
        <v>1</v>
      </c>
      <c r="G10" s="22">
        <f>IF(ISNA(VLOOKUP($C10,'Beaver TT'!$A$17:$I$37,9,FALSE))=TRUE,"0",VLOOKUP($C10,'Beaver TT'!$A$17:$I$37,9,FALSE))</f>
        <v>2</v>
      </c>
      <c r="H10" s="22" t="str">
        <f>IF(ISNA(VLOOKUP($C10,'Fortune Fz'!$A$17:$I$37,9,FALSE))=TRUE,"0",VLOOKUP($C10,'Fortune Fz'!$A$17:$I$37,9,FALSE))</f>
        <v>0</v>
      </c>
      <c r="I10" s="22">
        <f>IF(ISNA(VLOOKUP($C10,'CWG MO'!$A$17:$I$33,9,FALSE))=TRUE,"0",VLOOKUP($C10,'CWG MO'!$A$17:$I$33,9,FALSE))</f>
        <v>12</v>
      </c>
      <c r="J10" s="22" t="str">
        <f>IF(ISNA(VLOOKUP($C10,'Fortune TT MO'!$A$17:$I$27,9,FALSE))=TRUE,"0",VLOOKUP($C10,'Fortune TT MO'!$A$17:$I$27,9,FALSE))</f>
        <v>0</v>
      </c>
      <c r="K10" s="22" t="str">
        <f>IF(ISNA(VLOOKUP($C10,'Fortune TT DM'!$A$17:$I$37,9,FALSE))=TRUE,"0",VLOOKUP($C10,'Fortune TT DM'!$A$17:$I$37,9,FALSE))</f>
        <v>0</v>
      </c>
      <c r="L10" s="22" t="str">
        <f>IF(ISNA(VLOOKUP($C10,'Jr Nats MO'!$A$17:$I$37,9,FALSE))=TRUE,"0",VLOOKUP($C10,'Jr Nats MO'!$A$17:$I$37,9,FALSE))</f>
        <v>0</v>
      </c>
      <c r="M10" s="29"/>
      <c r="N10" s="29"/>
      <c r="O10" s="29"/>
    </row>
    <row r="11" spans="1:15" ht="15" customHeight="1">
      <c r="A11" s="81" t="s">
        <v>55</v>
      </c>
      <c r="B11" s="81" t="s">
        <v>54</v>
      </c>
      <c r="C11" s="86" t="s">
        <v>53</v>
      </c>
      <c r="D11" s="85">
        <f>IF(ISNA(VLOOKUP($C11,'RPA Caclulations'!$C$6:$K$38,3,FALSE))=TRUE,"0",VLOOKUP($C11,'RPA Caclulations'!$C$6:$K$38,3,FALSE))</f>
        <v>4</v>
      </c>
      <c r="E11" s="22">
        <f>IF(ISNA(VLOOKUP($C11,'Caledon TT Day 1'!$A$17:$I$37,9,FALSE))=TRUE,"0",VLOOKUP($C11,'Caledon TT Day 1'!$A$17:$I$37,9,FALSE))</f>
        <v>5</v>
      </c>
      <c r="F11" s="22">
        <f>IF(ISNA(VLOOKUP($C11,'Caledon TT Day 2'!$A$17:$I$37,9,FALSE))=TRUE,"0",VLOOKUP($C11,'Caledon TT Day 2'!$A$17:$I$37,9,FALSE))</f>
        <v>5</v>
      </c>
      <c r="G11" s="22">
        <f>IF(ISNA(VLOOKUP($C11,'Beaver TT'!$A$17:$I$37,9,FALSE))=TRUE,"0",VLOOKUP($C11,'Beaver TT'!$A$17:$I$37,9,FALSE))</f>
        <v>5</v>
      </c>
      <c r="H11" s="22" t="str">
        <f>IF(ISNA(VLOOKUP($C11,'Fortune Fz'!$A$17:$I$37,9,FALSE))=TRUE,"0",VLOOKUP($C11,'Fortune Fz'!$A$17:$I$37,9,FALSE))</f>
        <v>0</v>
      </c>
      <c r="I11" s="22" t="str">
        <f>IF(ISNA(VLOOKUP($C11,'CWG MO'!$A$17:$I$33,9,FALSE))=TRUE,"0",VLOOKUP($C11,'CWG MO'!$A$17:$I$33,9,FALSE))</f>
        <v>0</v>
      </c>
      <c r="J11" s="22">
        <f>IF(ISNA(VLOOKUP($C11,'Fortune TT MO'!$A$17:$I$27,9,FALSE))=TRUE,"0",VLOOKUP($C11,'Fortune TT MO'!$A$17:$I$27,9,FALSE))</f>
        <v>3</v>
      </c>
      <c r="K11" s="22">
        <f>IF(ISNA(VLOOKUP($C11,'Fortune TT DM'!$A$17:$I$37,9,FALSE))=TRUE,"0",VLOOKUP($C11,'Fortune TT DM'!$A$17:$I$37,9,FALSE))</f>
        <v>3</v>
      </c>
      <c r="L11" s="22" t="str">
        <f>IF(ISNA(VLOOKUP($C11,'Jr Nats MO'!$A$17:$I$37,9,FALSE))=TRUE,"0",VLOOKUP($C11,'Jr Nats MO'!$A$17:$I$37,9,FALSE))</f>
        <v>0</v>
      </c>
      <c r="M11" s="29"/>
      <c r="N11" s="29"/>
      <c r="O11" s="29"/>
    </row>
    <row r="12" spans="1:15" ht="15" customHeight="1">
      <c r="A12" s="81" t="s">
        <v>48</v>
      </c>
      <c r="B12" s="81" t="s">
        <v>45</v>
      </c>
      <c r="C12" s="86" t="s">
        <v>47</v>
      </c>
      <c r="D12" s="85">
        <f>IF(ISNA(VLOOKUP($C12,'RPA Caclulations'!$C$6:$K$38,3,FALSE))=TRUE,"0",VLOOKUP($C12,'RPA Caclulations'!$C$6:$K$38,3,FALSE))</f>
        <v>5</v>
      </c>
      <c r="E12" s="22">
        <f>IF(ISNA(VLOOKUP($C12,'Caledon TT Day 1'!$A$17:$I$37,9,FALSE))=TRUE,"0",VLOOKUP($C12,'Caledon TT Day 1'!$A$17:$I$37,9,FALSE))</f>
        <v>2</v>
      </c>
      <c r="F12" s="22">
        <f>IF(ISNA(VLOOKUP($C12,'Caledon TT Day 2'!$A$17:$I$37,9,FALSE))=TRUE,"0",VLOOKUP($C12,'Caledon TT Day 2'!$A$17:$I$37,9,FALSE))</f>
        <v>4</v>
      </c>
      <c r="G12" s="22">
        <f>IF(ISNA(VLOOKUP($C12,'Beaver TT'!$A$17:$I$37,9,FALSE))=TRUE,"0",VLOOKUP($C12,'Beaver TT'!$A$17:$I$37,9,FALSE))</f>
        <v>4</v>
      </c>
      <c r="H12" s="22" t="str">
        <f>IF(ISNA(VLOOKUP($C12,'Fortune Fz'!$A$17:$I$37,9,FALSE))=TRUE,"0",VLOOKUP($C12,'Fortune Fz'!$A$17:$I$37,9,FALSE))</f>
        <v>0</v>
      </c>
      <c r="I12" s="22">
        <f>IF(ISNA(VLOOKUP($C12,'CWG MO'!$A$17:$I$33,9,FALSE))=TRUE,"0",VLOOKUP($C12,'CWG MO'!$A$17:$I$33,9,FALSE))</f>
        <v>13</v>
      </c>
      <c r="J12" s="22" t="str">
        <f>IF(ISNA(VLOOKUP($C12,'Fortune TT MO'!$A$17:$I$27,9,FALSE))=TRUE,"0",VLOOKUP($C12,'Fortune TT MO'!$A$17:$I$27,9,FALSE))</f>
        <v>0</v>
      </c>
      <c r="K12" s="22" t="str">
        <f>IF(ISNA(VLOOKUP($C12,'Fortune TT DM'!$A$17:$I$37,9,FALSE))=TRUE,"0",VLOOKUP($C12,'Fortune TT DM'!$A$17:$I$37,9,FALSE))</f>
        <v>0</v>
      </c>
      <c r="L12" s="22" t="str">
        <f>IF(ISNA(VLOOKUP($C12,'Jr Nats MO'!$A$17:$I$37,9,FALSE))=TRUE,"0",VLOOKUP($C12,'Jr Nats MO'!$A$17:$I$37,9,FALSE))</f>
        <v>0</v>
      </c>
      <c r="M12" s="29"/>
      <c r="N12" s="29"/>
      <c r="O12" s="29"/>
    </row>
    <row r="13" spans="1:15" ht="15" customHeight="1">
      <c r="A13" s="81" t="s">
        <v>62</v>
      </c>
      <c r="B13" s="81" t="s">
        <v>54</v>
      </c>
      <c r="C13" s="104" t="s">
        <v>94</v>
      </c>
      <c r="D13" s="85">
        <f>IF(ISNA(VLOOKUP($C13,'RPA Caclulations'!$C$6:$K$38,3,FALSE))=TRUE,"0",VLOOKUP($C13,'RPA Caclulations'!$C$6:$K$38,3,FALSE))</f>
        <v>6</v>
      </c>
      <c r="E13" s="22" t="str">
        <f>IF(ISNA(VLOOKUP($C13,'Caledon TT Day 1'!$A$17:$I$37,9,FALSE))=TRUE,"0",VLOOKUP($C13,'Caledon TT Day 1'!$A$17:$I$37,9,FALSE))</f>
        <v>0</v>
      </c>
      <c r="F13" s="22" t="str">
        <f>IF(ISNA(VLOOKUP($C13,'Caledon TT Day 1'!$A$17:$I$37,9,FALSE))=TRUE,"0",VLOOKUP($C13,'Caledon TT Day 1'!$A$17:$I$37,9,FALSE))</f>
        <v>0</v>
      </c>
      <c r="G13" s="22" t="str">
        <f>IF(ISNA(VLOOKUP($C13,'Caledon TT Day 1'!$A$17:$I$37,9,FALSE))=TRUE,"0",VLOOKUP($C13,'Caledon TT Day 1'!$A$17:$I$37,9,FALSE))</f>
        <v>0</v>
      </c>
      <c r="H13" s="22">
        <f>IF(ISNA(VLOOKUP($C13,'Fortune Fz'!$A$17:$I$37,9,FALSE))=TRUE,"0",VLOOKUP($C13,'Fortune Fz'!$A$17:$I$37,9,FALSE))</f>
        <v>1</v>
      </c>
      <c r="I13" s="22" t="str">
        <f>IF(ISNA(VLOOKUP($C13,'CWG MO'!$A$17:$I$33,9,FALSE))=TRUE,"0",VLOOKUP($C13,'CWG MO'!$A$17:$I$33,9,FALSE))</f>
        <v>0</v>
      </c>
      <c r="J13" s="22">
        <f>IF(ISNA(VLOOKUP($C13,'Fortune TT MO'!$A$17:$I$27,9,FALSE))=TRUE,"0",VLOOKUP($C13,'Fortune TT MO'!$A$17:$I$27,9,FALSE))</f>
        <v>4</v>
      </c>
      <c r="K13" s="22">
        <f>IF(ISNA(VLOOKUP($C13,'Fortune TT DM'!$A$17:$I$37,9,FALSE))=TRUE,"0",VLOOKUP($C13,'Fortune TT DM'!$A$17:$I$37,9,FALSE))</f>
        <v>4</v>
      </c>
      <c r="L13" s="22" t="str">
        <f>IF(ISNA(VLOOKUP($C13,'Jr Nats MO'!$A$17:$I$37,9,FALSE))=TRUE,"0",VLOOKUP($C13,'Jr Nats MO'!$A$17:$I$37,9,FALSE))</f>
        <v>0</v>
      </c>
      <c r="M13" s="29"/>
      <c r="N13" s="29"/>
      <c r="O13" s="29"/>
    </row>
    <row r="14" spans="1:15" ht="15" customHeight="1">
      <c r="A14" s="81" t="s">
        <v>83</v>
      </c>
      <c r="B14" s="81" t="s">
        <v>82</v>
      </c>
      <c r="C14" s="86" t="s">
        <v>109</v>
      </c>
      <c r="D14" s="85">
        <f>IF(ISNA(VLOOKUP($C14,'RPA Caclulations'!$C$6:$K$38,3,FALSE))=TRUE,"0",VLOOKUP($C14,'RPA Caclulations'!$C$6:$K$38,3,FALSE))</f>
        <v>7</v>
      </c>
      <c r="E14" s="22" t="str">
        <f>IF(ISNA(VLOOKUP($C14,'Caledon TT Day 1'!$A$17:$I$37,9,FALSE))=TRUE,"0",VLOOKUP($C14,'Caledon TT Day 1'!$A$17:$I$37,9,FALSE))</f>
        <v>0</v>
      </c>
      <c r="F14" s="22" t="str">
        <f>IF(ISNA(VLOOKUP($C14,'Caledon TT Day 2'!$A$17:$I$37,9,FALSE))=TRUE,"0",VLOOKUP($C14,'Caledon TT Day 2'!$A$17:$I$37,9,FALSE))</f>
        <v>0</v>
      </c>
      <c r="G14" s="22">
        <f>IF(ISNA(VLOOKUP($C14,'Beaver TT'!$A$17:$I$37,9,FALSE))=TRUE,"0",VLOOKUP($C14,'Beaver TT'!$A$17:$I$37,9,FALSE))</f>
        <v>11</v>
      </c>
      <c r="H14" s="22" t="str">
        <f>IF(ISNA(VLOOKUP($C14,'Fortune Fz'!$A$17:$I$37,9,FALSE))=TRUE,"0",VLOOKUP($C14,'Fortune Fz'!$A$17:$I$37,9,FALSE))</f>
        <v>0</v>
      </c>
      <c r="I14" s="22" t="str">
        <f>IF(ISNA(VLOOKUP($C14,'CWG MO'!$A$17:$I$33,9,FALSE))=TRUE,"0",VLOOKUP($C14,'CWG MO'!$A$17:$I$33,9,FALSE))</f>
        <v>0</v>
      </c>
      <c r="J14" s="22">
        <f>IF(ISNA(VLOOKUP($C14,'Fortune TT MO'!$A$17:$I$27,9,FALSE))=TRUE,"0",VLOOKUP($C14,'Fortune TT MO'!$A$17:$I$27,9,FALSE))</f>
        <v>7</v>
      </c>
      <c r="K14" s="22">
        <f>IF(ISNA(VLOOKUP($C14,'Fortune TT DM'!$A$17:$I$37,9,FALSE))=TRUE,"0",VLOOKUP($C14,'Fortune TT DM'!$A$17:$I$37,9,FALSE))</f>
        <v>5</v>
      </c>
      <c r="L14" s="22" t="str">
        <f>IF(ISNA(VLOOKUP($C14,'Jr Nats MO'!$A$17:$I$37,9,FALSE))=TRUE,"0",VLOOKUP($C14,'Jr Nats MO'!$A$17:$I$37,9,FALSE))</f>
        <v>0</v>
      </c>
      <c r="M14" s="29"/>
      <c r="N14" s="29"/>
      <c r="O14" s="29"/>
    </row>
    <row r="15" spans="1:15" ht="15" customHeight="1">
      <c r="A15" s="81" t="s">
        <v>46</v>
      </c>
      <c r="B15" s="81" t="s">
        <v>58</v>
      </c>
      <c r="C15" s="86" t="s">
        <v>57</v>
      </c>
      <c r="D15" s="85">
        <f>IF(ISNA(VLOOKUP($C15,'RPA Caclulations'!$C$6:$K$38,3,FALSE))=TRUE,"0",VLOOKUP($C15,'RPA Caclulations'!$C$6:$K$38,3,FALSE))</f>
        <v>8</v>
      </c>
      <c r="E15" s="22">
        <f>IF(ISNA(VLOOKUP($C15,'Caledon TT Day 1'!$A$17:$I$37,9,FALSE))=TRUE,"0",VLOOKUP($C15,'Caledon TT Day 1'!$A$17:$I$37,9,FALSE))</f>
        <v>7</v>
      </c>
      <c r="F15" s="22">
        <f>IF(ISNA(VLOOKUP($C15,'Caledon TT Day 2'!$A$17:$I$37,9,FALSE))=TRUE,"0",VLOOKUP($C15,'Caledon TT Day 2'!$A$17:$I$37,9,FALSE))</f>
        <v>9</v>
      </c>
      <c r="G15" s="22" t="str">
        <f>IF(ISNA(VLOOKUP($C15,'Beaver TT'!$A$17:$I$37,9,FALSE))=TRUE,"0",VLOOKUP($C15,'Beaver TT'!$A$17:$I$37,9,FALSE))</f>
        <v>0</v>
      </c>
      <c r="H15" s="22" t="str">
        <f>IF(ISNA(VLOOKUP($C15,'Fortune Fz'!$A$17:$I$37,9,FALSE))=TRUE,"0",VLOOKUP($C15,'Fortune Fz'!$A$17:$I$37,9,FALSE))</f>
        <v>0</v>
      </c>
      <c r="I15" s="22" t="str">
        <f>IF(ISNA(VLOOKUP($C15,'CWG MO'!$A$17:$I$33,9,FALSE))=TRUE,"0",VLOOKUP($C15,'CWG MO'!$A$17:$I$33,9,FALSE))</f>
        <v>0</v>
      </c>
      <c r="J15" s="22">
        <f>IF(ISNA(VLOOKUP($C15,'Fortune TT MO'!$A$17:$I$27,9,FALSE))=TRUE,"0",VLOOKUP($C15,'Fortune TT MO'!$A$17:$I$27,9,FALSE))</f>
        <v>10</v>
      </c>
      <c r="K15" s="22">
        <f>IF(ISNA(VLOOKUP($C15,'Fortune TT DM'!$A$17:$I$37,9,FALSE))=TRUE,"0",VLOOKUP($C15,'Fortune TT DM'!$A$17:$I$37,9,FALSE))</f>
        <v>6</v>
      </c>
      <c r="L15" s="22" t="str">
        <f>IF(ISNA(VLOOKUP($C15,'Jr Nats MO'!$A$17:$I$37,9,FALSE))=TRUE,"0",VLOOKUP($C15,'Jr Nats MO'!$A$17:$I$37,9,FALSE))</f>
        <v>0</v>
      </c>
      <c r="M15" s="29"/>
      <c r="N15" s="29"/>
      <c r="O15" s="29"/>
    </row>
    <row r="16" spans="1:15" ht="15" customHeight="1">
      <c r="A16" s="81" t="s">
        <v>52</v>
      </c>
      <c r="B16" s="81" t="s">
        <v>43</v>
      </c>
      <c r="C16" s="86" t="s">
        <v>59</v>
      </c>
      <c r="D16" s="85">
        <f>IF(ISNA(VLOOKUP($C16,'RPA Caclulations'!$C$6:$K$38,3,FALSE))=TRUE,"0",VLOOKUP($C16,'RPA Caclulations'!$C$6:$K$38,3,FALSE))</f>
        <v>9</v>
      </c>
      <c r="E16" s="22">
        <f>IF(ISNA(VLOOKUP($C16,'Caledon TT Day 1'!$A$17:$I$37,9,FALSE))=TRUE,"0",VLOOKUP($C16,'Caledon TT Day 1'!$A$17:$I$37,9,FALSE))</f>
        <v>8</v>
      </c>
      <c r="F16" s="22">
        <f>IF(ISNA(VLOOKUP($C16,'Caledon TT Day 2'!$A$17:$I$37,9,FALSE))=TRUE,"0",VLOOKUP($C16,'Caledon TT Day 2'!$A$17:$I$37,9,FALSE))</f>
        <v>7</v>
      </c>
      <c r="G16" s="22">
        <f>IF(ISNA(VLOOKUP($C16,'Beaver TT'!$A$17:$I$37,9,FALSE))=TRUE,"0",VLOOKUP($C16,'Beaver TT'!$A$17:$I$37,9,FALSE))</f>
        <v>6</v>
      </c>
      <c r="H16" s="22" t="str">
        <f>IF(ISNA(VLOOKUP($C16,'Fortune Fz'!$A$17:$I$37,9,FALSE))=TRUE,"0",VLOOKUP($C16,'Fortune Fz'!$A$17:$I$37,9,FALSE))</f>
        <v>0</v>
      </c>
      <c r="I16" s="22" t="str">
        <f>IF(ISNA(VLOOKUP($C16,'CWG MO'!$A$17:$I$33,9,FALSE))=TRUE,"0",VLOOKUP($C16,'CWG MO'!$A$17:$I$33,9,FALSE))</f>
        <v>0</v>
      </c>
      <c r="J16" s="22">
        <f>IF(ISNA(VLOOKUP($C16,'Fortune TT MO'!$A$17:$I$27,9,FALSE))=TRUE,"0",VLOOKUP($C16,'Fortune TT MO'!$A$17:$I$27,9,FALSE))</f>
        <v>5</v>
      </c>
      <c r="K16" s="22" t="str">
        <f>IF(ISNA(VLOOKUP($C16,'Fortune TT DM'!$A$17:$I$37,9,FALSE))=TRUE,"0",VLOOKUP($C16,'Fortune TT DM'!$A$17:$I$37,9,FALSE))</f>
        <v>0</v>
      </c>
      <c r="L16" s="22" t="str">
        <f>IF(ISNA(VLOOKUP($C16,'Jr Nats MO'!$A$17:$I$37,9,FALSE))=TRUE,"0",VLOOKUP($C16,'Jr Nats MO'!$A$17:$I$37,9,FALSE))</f>
        <v>0</v>
      </c>
      <c r="M16" s="29"/>
      <c r="N16" s="29"/>
      <c r="O16" s="29"/>
    </row>
    <row r="17" spans="1:15" ht="15" customHeight="1">
      <c r="A17" s="81" t="s">
        <v>62</v>
      </c>
      <c r="B17" s="81" t="s">
        <v>45</v>
      </c>
      <c r="C17" s="86" t="s">
        <v>61</v>
      </c>
      <c r="D17" s="85">
        <f>IF(ISNA(VLOOKUP($C17,'RPA Caclulations'!$C$6:$K$38,3,FALSE))=TRUE,"0",VLOOKUP($C17,'RPA Caclulations'!$C$6:$K$38,3,FALSE))</f>
        <v>10</v>
      </c>
      <c r="E17" s="22">
        <f>IF(ISNA(VLOOKUP($C17,'Caledon TT Day 1'!$A$17:$I$37,9,FALSE))=TRUE,"0",VLOOKUP($C17,'Caledon TT Day 1'!$A$17:$I$37,9,FALSE))</f>
        <v>10</v>
      </c>
      <c r="F17" s="22">
        <f>IF(ISNA(VLOOKUP($C17,'Caledon TT Day 2'!$A$17:$I$37,9,FALSE))=TRUE,"0",VLOOKUP($C17,'Caledon TT Day 2'!$A$17:$I$37,9,FALSE))</f>
        <v>13</v>
      </c>
      <c r="G17" s="22">
        <f>IF(ISNA(VLOOKUP($C17,'Beaver TT'!$A$17:$I$37,9,FALSE))=TRUE,"0",VLOOKUP($C17,'Beaver TT'!$A$17:$I$37,9,FALSE))</f>
        <v>10</v>
      </c>
      <c r="H17" s="22" t="str">
        <f>IF(ISNA(VLOOKUP($C17,'Fortune Fz'!$A$17:$I$37,9,FALSE))=TRUE,"0",VLOOKUP($C17,'Fortune Fz'!$A$17:$I$37,9,FALSE))</f>
        <v>0</v>
      </c>
      <c r="I17" s="22" t="str">
        <f>IF(ISNA(VLOOKUP($C17,'CWG MO'!$A$17:$I$33,9,FALSE))=TRUE,"0",VLOOKUP($C17,'CWG MO'!$A$17:$I$33,9,FALSE))</f>
        <v>0</v>
      </c>
      <c r="J17" s="22">
        <f>IF(ISNA(VLOOKUP($C17,'Fortune TT MO'!$A$17:$I$27,9,FALSE))=TRUE,"0",VLOOKUP($C17,'Fortune TT MO'!$A$17:$I$27,9,FALSE))</f>
        <v>9</v>
      </c>
      <c r="K17" s="22">
        <f>IF(ISNA(VLOOKUP($C17,'Fortune TT DM'!$A$17:$I$37,9,FALSE))=TRUE,"0",VLOOKUP($C17,'Fortune TT DM'!$A$17:$I$37,9,FALSE))</f>
        <v>7</v>
      </c>
      <c r="L17" s="22" t="str">
        <f>IF(ISNA(VLOOKUP($C17,'Jr Nats MO'!$A$17:$I$37,9,FALSE))=TRUE,"0",VLOOKUP($C17,'Jr Nats MO'!$A$17:$I$37,9,FALSE))</f>
        <v>0</v>
      </c>
      <c r="M17" s="29"/>
      <c r="N17" s="29"/>
      <c r="O17" s="29"/>
    </row>
    <row r="18" spans="1:15" ht="15" customHeight="1">
      <c r="A18" s="81" t="s">
        <v>52</v>
      </c>
      <c r="B18" s="81" t="s">
        <v>49</v>
      </c>
      <c r="C18" s="86" t="s">
        <v>56</v>
      </c>
      <c r="D18" s="85">
        <f>IF(ISNA(VLOOKUP($C18,'RPA Caclulations'!$C$6:$K$38,3,FALSE))=TRUE,"0",VLOOKUP($C18,'RPA Caclulations'!$C$6:$K$38,3,FALSE))</f>
        <v>11</v>
      </c>
      <c r="E18" s="22">
        <f>IF(ISNA(VLOOKUP($C18,'Caledon TT Day 1'!$A$17:$I$37,9,FALSE))=TRUE,"0",VLOOKUP($C18,'Caledon TT Day 1'!$A$17:$I$37,9,FALSE))</f>
        <v>6</v>
      </c>
      <c r="F18" s="22">
        <f>IF(ISNA(VLOOKUP($C18,'Caledon TT Day 2'!$A$17:$I$37,9,FALSE))=TRUE,"0",VLOOKUP($C18,'Caledon TT Day 2'!$A$17:$I$37,9,FALSE))</f>
        <v>6</v>
      </c>
      <c r="G18" s="22">
        <f>IF(ISNA(VLOOKUP($C18,'Beaver TT'!$A$17:$I$37,9,FALSE))=TRUE,"0",VLOOKUP($C18,'Beaver TT'!$A$17:$I$37,9,FALSE))</f>
        <v>7</v>
      </c>
      <c r="H18" s="22" t="str">
        <f>IF(ISNA(VLOOKUP($C18,'Fortune Fz'!$A$17:$I$37,9,FALSE))=TRUE,"0",VLOOKUP($C18,'Fortune Fz'!$A$17:$I$37,9,FALSE))</f>
        <v>0</v>
      </c>
      <c r="I18" s="22" t="str">
        <f>IF(ISNA(VLOOKUP($C18,'CWG MO'!$A$17:$I$33,9,FALSE))=TRUE,"0",VLOOKUP($C18,'CWG MO'!$A$17:$I$33,9,FALSE))</f>
        <v>0</v>
      </c>
      <c r="J18" s="22" t="str">
        <f>IF(ISNA(VLOOKUP($C18,'Fortune TT MO'!$A$17:$I$27,9,FALSE))=TRUE,"0",VLOOKUP($C18,'Fortune TT MO'!$A$17:$I$27,9,FALSE))</f>
        <v>0</v>
      </c>
      <c r="K18" s="22" t="str">
        <f>IF(ISNA(VLOOKUP($C18,'Fortune TT DM'!$A$17:$I$37,9,FALSE))=TRUE,"0",VLOOKUP($C18,'Fortune TT DM'!$A$17:$I$37,9,FALSE))</f>
        <v>0</v>
      </c>
      <c r="L18" s="22" t="str">
        <f>IF(ISNA(VLOOKUP($C18,'Jr Nats MO'!$A$17:$I$37,9,FALSE))=TRUE,"0",VLOOKUP($C18,'Jr Nats MO'!$A$17:$I$37,9,FALSE))</f>
        <v>0</v>
      </c>
      <c r="M18" s="29"/>
      <c r="N18" s="29"/>
      <c r="O18" s="29"/>
    </row>
    <row r="19" spans="1:15" ht="15" customHeight="1">
      <c r="A19" s="81" t="s">
        <v>52</v>
      </c>
      <c r="B19" s="81" t="s">
        <v>45</v>
      </c>
      <c r="C19" s="86" t="s">
        <v>107</v>
      </c>
      <c r="D19" s="85">
        <f>IF(ISNA(VLOOKUP($C19,'RPA Caclulations'!$C$6:$K$38,3,FALSE))=TRUE,"0",VLOOKUP($C19,'RPA Caclulations'!$C$6:$K$38,3,FALSE))</f>
        <v>12</v>
      </c>
      <c r="E19" s="22" t="str">
        <f>IF(ISNA(VLOOKUP($C19,'Caledon TT Day 1'!$A$17:$I$37,9,FALSE))=TRUE,"0",VLOOKUP($C19,'Caledon TT Day 1'!$A$17:$I$37,9,FALSE))</f>
        <v>0</v>
      </c>
      <c r="F19" s="22" t="str">
        <f>IF(ISNA(VLOOKUP($C19,'Caledon TT Day 1'!$A$17:$I$37,9,FALSE))=TRUE,"0",VLOOKUP($C19,'Caledon TT Day 1'!$A$17:$I$37,9,FALSE))</f>
        <v>0</v>
      </c>
      <c r="G19" s="22" t="str">
        <f>IF(ISNA(VLOOKUP($C19,'Caledon TT Day 1'!$A$17:$I$37,9,FALSE))=TRUE,"0",VLOOKUP($C19,'Caledon TT Day 1'!$A$17:$I$37,9,FALSE))</f>
        <v>0</v>
      </c>
      <c r="H19" s="22" t="str">
        <f>IF(ISNA(VLOOKUP($C19,'Fortune Fz'!$A$17:$I$37,9,FALSE))=TRUE,"0",VLOOKUP($C19,'Fortune Fz'!$A$17:$I$37,9,FALSE))</f>
        <v>0</v>
      </c>
      <c r="I19" s="22">
        <f>IF(ISNA(VLOOKUP($C19,'CWG MO'!$A$17:$I$33,9,FALSE))=TRUE,"0",VLOOKUP($C19,'CWG MO'!$A$17:$I$33,9,FALSE))</f>
        <v>8</v>
      </c>
      <c r="J19" s="22" t="str">
        <f>IF(ISNA(VLOOKUP($C19,'Fortune TT MO'!$A$17:$I$27,9,FALSE))=TRUE,"0",VLOOKUP($C19,'Fortune TT MO'!$A$17:$I$27,9,FALSE))</f>
        <v>0</v>
      </c>
      <c r="K19" s="22" t="str">
        <f>IF(ISNA(VLOOKUP($C19,'Fortune TT DM'!$A$17:$I$37,9,FALSE))=TRUE,"0",VLOOKUP($C19,'Fortune TT DM'!$A$17:$I$37,9,FALSE))</f>
        <v>0</v>
      </c>
      <c r="L19" s="22" t="str">
        <f>IF(ISNA(VLOOKUP($C19,'Fortune TT DM'!$A$17:$I$37,9,FALSE))=TRUE,"0",VLOOKUP($C19,'Fortune TT DM'!$A$17:$I$37,9,FALSE))</f>
        <v>0</v>
      </c>
      <c r="M19" s="29"/>
      <c r="N19" s="29"/>
      <c r="O19" s="29"/>
    </row>
    <row r="20" spans="1:15" ht="15" customHeight="1">
      <c r="A20" s="81" t="s">
        <v>46</v>
      </c>
      <c r="B20" s="81" t="s">
        <v>64</v>
      </c>
      <c r="C20" s="86" t="s">
        <v>63</v>
      </c>
      <c r="D20" s="85">
        <f>IF(ISNA(VLOOKUP($C20,'RPA Caclulations'!$C$6:$K$38,3,FALSE))=TRUE,"0",VLOOKUP($C20,'RPA Caclulations'!$C$6:$K$38,3,FALSE))</f>
        <v>13</v>
      </c>
      <c r="E20" s="22">
        <f>IF(ISNA(VLOOKUP($C20,'Caledon TT Day 1'!$A$17:$I$37,9,FALSE))=TRUE,"0",VLOOKUP($C20,'Caledon TT Day 1'!$A$17:$I$37,9,FALSE))</f>
        <v>11</v>
      </c>
      <c r="F20" s="22">
        <f>IF(ISNA(VLOOKUP($C20,'Caledon TT Day 2'!$A$17:$I$37,9,FALSE))=TRUE,"0",VLOOKUP($C20,'Caledon TT Day 2'!$A$17:$I$37,9,FALSE))</f>
        <v>11</v>
      </c>
      <c r="G20" s="22" t="str">
        <f>IF(ISNA(VLOOKUP($C20,'Beaver TT'!$A$17:$I$37,9,FALSE))=TRUE,"0",VLOOKUP($C20,'Beaver TT'!$A$17:$I$37,9,FALSE))</f>
        <v>0</v>
      </c>
      <c r="H20" s="22" t="str">
        <f>IF(ISNA(VLOOKUP($C20,'Fortune Fz'!$A$17:$I$37,9,FALSE))=TRUE,"0",VLOOKUP($C20,'Fortune Fz'!$A$17:$I$37,9,FALSE))</f>
        <v>0</v>
      </c>
      <c r="I20" s="22" t="str">
        <f>IF(ISNA(VLOOKUP($C20,'CWG MO'!$A$17:$I$33,9,FALSE))=TRUE,"0",VLOOKUP($C20,'CWG MO'!$A$17:$I$33,9,FALSE))</f>
        <v>0</v>
      </c>
      <c r="J20" s="22">
        <f>IF(ISNA(VLOOKUP($C20,'Fortune TT MO'!$A$17:$I$27,9,FALSE))=TRUE,"0",VLOOKUP($C20,'Fortune TT MO'!$A$17:$I$27,9,FALSE))</f>
        <v>6</v>
      </c>
      <c r="K20" s="22" t="str">
        <f>IF(ISNA(VLOOKUP($C20,'Fortune TT DM'!$A$17:$I$37,9,FALSE))=TRUE,"0",VLOOKUP($C20,'Fortune TT DM'!$A$17:$I$37,9,FALSE))</f>
        <v>0</v>
      </c>
      <c r="L20" s="22" t="str">
        <f>IF(ISNA(VLOOKUP($C20,'Jr Nats MO'!$A$17:$I$37,9,FALSE))=TRUE,"0",VLOOKUP($C20,'Jr Nats MO'!$A$17:$I$37,9,FALSE))</f>
        <v>0</v>
      </c>
      <c r="M20" s="29"/>
      <c r="N20" s="29"/>
      <c r="O20" s="29"/>
    </row>
    <row r="21" spans="1:15" ht="15" customHeight="1">
      <c r="A21" s="81" t="s">
        <v>55</v>
      </c>
      <c r="B21" s="81" t="s">
        <v>82</v>
      </c>
      <c r="C21" s="86" t="s">
        <v>85</v>
      </c>
      <c r="D21" s="85">
        <f>IF(ISNA(VLOOKUP($C21,'RPA Caclulations'!$C$6:$K$38,3,FALSE))=TRUE,"0",VLOOKUP($C21,'RPA Caclulations'!$C$6:$K$38,3,FALSE))</f>
        <v>14</v>
      </c>
      <c r="E21" s="22" t="str">
        <f>IF(ISNA(VLOOKUP($C21,'Caledon TT Day 1'!$A$17:$I$37,9,FALSE))=TRUE,"0",VLOOKUP($C21,'Caledon TT Day 1'!$A$17:$I$37,9,FALSE))</f>
        <v>0</v>
      </c>
      <c r="F21" s="22" t="str">
        <f>IF(ISNA(VLOOKUP($C21,'Caledon TT Day 1'!$A$17:$I$37,9,FALSE))=TRUE,"0",VLOOKUP($C21,'Caledon TT Day 1'!$A$17:$I$37,9,FALSE))</f>
        <v>0</v>
      </c>
      <c r="G21" s="22" t="str">
        <f>IF(ISNA(VLOOKUP($C21,'Caledon TT Day 1'!$A$17:$I$37,9,FALSE))=TRUE,"0",VLOOKUP($C21,'Caledon TT Day 1'!$A$17:$I$37,9,FALSE))</f>
        <v>0</v>
      </c>
      <c r="H21" s="22" t="str">
        <f>IF(ISNA(VLOOKUP($C21,'Fortune Fz'!$A$17:$I$37,9,FALSE))=TRUE,"0",VLOOKUP($C21,'Fortune Fz'!$A$17:$I$37,9,FALSE))</f>
        <v>0</v>
      </c>
      <c r="I21" s="22" t="str">
        <f>IF(ISNA(VLOOKUP($C21,'CWG MO'!$A$17:$I$33,9,FALSE))=TRUE,"0",VLOOKUP($C21,'CWG MO'!$A$17:$I$33,9,FALSE))</f>
        <v>0</v>
      </c>
      <c r="J21" s="22">
        <f>IF(ISNA(VLOOKUP($C21,'Fortune TT MO'!$A$17:$I$27,9,FALSE))=TRUE,"0",VLOOKUP($C21,'Fortune TT MO'!$A$17:$I$27,9,FALSE))</f>
        <v>8</v>
      </c>
      <c r="K21" s="22" t="str">
        <f>IF(ISNA(VLOOKUP($C21,'Fortune TT DM'!$A$17:$I$37,9,FALSE))=TRUE,"0",VLOOKUP($C21,'Fortune TT DM'!$A$17:$I$37,9,FALSE))</f>
        <v>0</v>
      </c>
      <c r="L21" s="22" t="str">
        <f>IF(ISNA(VLOOKUP($C21,'Jr Nats MO'!$A$17:$I$37,9,FALSE))=TRUE,"0",VLOOKUP($C21,'Jr Nats MO'!$A$17:$I$37,9,FALSE))</f>
        <v>0</v>
      </c>
      <c r="M21" s="29"/>
      <c r="N21" s="29"/>
      <c r="O21" s="29"/>
    </row>
    <row r="22" spans="1:15" ht="15" customHeight="1">
      <c r="A22" s="81" t="s">
        <v>48</v>
      </c>
      <c r="B22" s="81" t="s">
        <v>54</v>
      </c>
      <c r="C22" s="86" t="s">
        <v>60</v>
      </c>
      <c r="D22" s="85">
        <f>IF(ISNA(VLOOKUP($C22,'RPA Caclulations'!$C$6:$K$38,3,FALSE))=TRUE,"0",VLOOKUP($C22,'RPA Caclulations'!$C$6:$K$38,3,FALSE))</f>
        <v>15</v>
      </c>
      <c r="E22" s="22">
        <f>IF(ISNA(VLOOKUP($C22,'Caledon TT Day 1'!$A$17:$I$37,9,FALSE))=TRUE,"0",VLOOKUP($C22,'Caledon TT Day 1'!$A$17:$I$37,9,FALSE))</f>
        <v>9</v>
      </c>
      <c r="F22" s="22">
        <f>IF(ISNA(VLOOKUP($C22,'Caledon TT Day 2'!$A$17:$I$37,9,FALSE))=TRUE,"0",VLOOKUP($C22,'Caledon TT Day 2'!$A$17:$I$37,9,FALSE))</f>
        <v>8</v>
      </c>
      <c r="G22" s="22" t="str">
        <f>IF(ISNA(VLOOKUP($C22,'Beaver TT'!$A$17:$I$37,9,FALSE))=TRUE,"0",VLOOKUP($C22,'Beaver TT'!$A$17:$I$37,9,FALSE))</f>
        <v>0</v>
      </c>
      <c r="H22" s="22" t="str">
        <f>IF(ISNA(VLOOKUP($C22,'Fortune Fz'!$A$17:$I$37,9,FALSE))=TRUE,"0",VLOOKUP($C22,'Fortune Fz'!$A$17:$I$37,9,FALSE))</f>
        <v>0</v>
      </c>
      <c r="I22" s="22" t="str">
        <f>IF(ISNA(VLOOKUP($C22,'CWG MO'!$A$17:$I$33,9,FALSE))=TRUE,"0",VLOOKUP($C22,'CWG MO'!$A$17:$I$33,9,FALSE))</f>
        <v>0</v>
      </c>
      <c r="J22" s="22" t="str">
        <f>IF(ISNA(VLOOKUP($C22,'Fortune TT MO'!$A$17:$I$27,9,FALSE))=TRUE,"0",VLOOKUP($C22,'Fortune TT MO'!$A$17:$I$27,9,FALSE))</f>
        <v>0</v>
      </c>
      <c r="K22" s="22" t="str">
        <f>IF(ISNA(VLOOKUP($C22,'Fortune TT DM'!$A$17:$I$37,9,FALSE))=TRUE,"0",VLOOKUP($C22,'Fortune TT DM'!$A$17:$I$37,9,FALSE))</f>
        <v>0</v>
      </c>
      <c r="L22" s="22" t="str">
        <f>IF(ISNA(VLOOKUP($C22,'Jr Nats MO'!$A$17:$I$37,9,FALSE))=TRUE,"0",VLOOKUP($C22,'Jr Nats MO'!$A$17:$I$37,9,FALSE))</f>
        <v>0</v>
      </c>
      <c r="M22" s="29"/>
      <c r="N22" s="29"/>
      <c r="O22" s="29"/>
    </row>
    <row r="23" spans="1:15" ht="15" customHeight="1">
      <c r="A23" s="81" t="s">
        <v>88</v>
      </c>
      <c r="B23" s="81" t="s">
        <v>87</v>
      </c>
      <c r="C23" s="98" t="s">
        <v>86</v>
      </c>
      <c r="D23" s="85">
        <f>IF(ISNA(VLOOKUP($C23,'RPA Caclulations'!$C$6:$K$38,3,FALSE))=TRUE,"0",VLOOKUP($C23,'RPA Caclulations'!$C$6:$K$38,3,FALSE))</f>
        <v>16</v>
      </c>
      <c r="E23" s="22" t="str">
        <f>IF(ISNA(VLOOKUP($C23,'Caledon TT Day 1'!$A$17:$I$37,9,FALSE))=TRUE,"0",VLOOKUP($C23,'Caledon TT Day 1'!$A$17:$I$37,9,FALSE))</f>
        <v>0</v>
      </c>
      <c r="F23" s="22" t="str">
        <f>IF(ISNA(VLOOKUP($C23,'Caledon TT Day 2'!$A$17:$I$37,9,FALSE))=TRUE,"0",VLOOKUP($C23,'Caledon TT Day 2'!$A$17:$I$37,9,FALSE))</f>
        <v>0</v>
      </c>
      <c r="G23" s="22">
        <f>IF(ISNA(VLOOKUP($C23,'Beaver TT'!$A$17:$I$37,9,FALSE))=TRUE,"0",VLOOKUP($C23,'Beaver TT'!$A$17:$I$37,9,FALSE))</f>
        <v>8</v>
      </c>
      <c r="H23" s="22" t="str">
        <f>IF(ISNA(VLOOKUP($C23,'Fortune Fz'!$A$17:$I$37,9,FALSE))=TRUE,"0",VLOOKUP($C23,'Fortune Fz'!$A$17:$I$37,9,FALSE))</f>
        <v>0</v>
      </c>
      <c r="I23" s="22" t="str">
        <f>IF(ISNA(VLOOKUP($C23,'CWG MO'!$A$17:$I$33,9,FALSE))=TRUE,"0",VLOOKUP($C23,'CWG MO'!$A$17:$I$33,9,FALSE))</f>
        <v>0</v>
      </c>
      <c r="J23" s="22" t="str">
        <f>IF(ISNA(VLOOKUP($C23,'Fortune TT MO'!$A$17:$I$27,9,FALSE))=TRUE,"0",VLOOKUP($C23,'Fortune TT MO'!$A$17:$I$27,9,FALSE))</f>
        <v>0</v>
      </c>
      <c r="K23" s="22" t="str">
        <f>IF(ISNA(VLOOKUP($C23,'Fortune TT DM'!$A$17:$I$37,9,FALSE))=TRUE,"0",VLOOKUP($C23,'Fortune TT DM'!$A$17:$I$37,9,FALSE))</f>
        <v>0</v>
      </c>
      <c r="L23" s="22" t="str">
        <f>IF(ISNA(VLOOKUP($C23,'Jr Nats MO'!$A$17:$I$37,9,FALSE))=TRUE,"0",VLOOKUP($C23,'Jr Nats MO'!$A$17:$I$37,9,FALSE))</f>
        <v>0</v>
      </c>
      <c r="M23" s="29"/>
      <c r="N23" s="29"/>
      <c r="O23" s="29"/>
    </row>
    <row r="24" spans="1:15" ht="15" customHeight="1">
      <c r="A24" s="81" t="s">
        <v>55</v>
      </c>
      <c r="B24" s="81" t="s">
        <v>82</v>
      </c>
      <c r="C24" s="86" t="s">
        <v>84</v>
      </c>
      <c r="D24" s="85">
        <f>IF(ISNA(VLOOKUP($C24,'RPA Caclulations'!$C$6:$K$38,3,FALSE))=TRUE,"0",VLOOKUP($C24,'RPA Caclulations'!$C$6:$K$38,3,FALSE))</f>
        <v>17</v>
      </c>
      <c r="E24" s="22" t="str">
        <f>IF(ISNA(VLOOKUP($C24,'Caledon TT Day 1'!$A$17:$I$37,9,FALSE))=TRUE,"0",VLOOKUP($C24,'Caledon TT Day 1'!$A$17:$I$37,9,FALSE))</f>
        <v>0</v>
      </c>
      <c r="F24" s="22" t="str">
        <f>IF(ISNA(VLOOKUP($C24,'Caledon TT Day 1'!$A$17:$I$37,9,FALSE))=TRUE,"0",VLOOKUP($C24,'Caledon TT Day 1'!$A$17:$I$37,9,FALSE))</f>
        <v>0</v>
      </c>
      <c r="G24" s="22" t="str">
        <f>IF(ISNA(VLOOKUP($C24,'Caledon TT Day 1'!$A$17:$I$37,9,FALSE))=TRUE,"0",VLOOKUP($C24,'Caledon TT Day 1'!$A$17:$I$37,9,FALSE))</f>
        <v>0</v>
      </c>
      <c r="H24" s="22" t="str">
        <f>IF(ISNA(VLOOKUP($C24,'Fortune Fz'!$A$17:$I$37,9,FALSE))=TRUE,"0",VLOOKUP($C24,'Fortune Fz'!$A$17:$I$37,9,FALSE))</f>
        <v>0</v>
      </c>
      <c r="I24" s="22" t="str">
        <f>IF(ISNA(VLOOKUP($C24,'CWG MO'!$A$17:$I$33,9,FALSE))=TRUE,"0",VLOOKUP($C24,'CWG MO'!$A$17:$I$33,9,FALSE))</f>
        <v>0</v>
      </c>
      <c r="J24" s="22">
        <f>IF(ISNA(VLOOKUP($C24,'Fortune TT MO'!$A$17:$I$27,9,FALSE))=TRUE,"0",VLOOKUP($C24,'Fortune TT MO'!$A$17:$I$27,9,FALSE))</f>
        <v>11</v>
      </c>
      <c r="K24" s="22" t="str">
        <f>IF(ISNA(VLOOKUP($C24,'Fortune TT DM'!$A$17:$I$37,9,FALSE))=TRUE,"0",VLOOKUP($C24,'Fortune TT DM'!$A$17:$I$37,9,FALSE))</f>
        <v>0</v>
      </c>
      <c r="L24" s="22" t="str">
        <f>IF(ISNA(VLOOKUP($C24,'Jr Nats MO'!$A$17:$I$37,9,FALSE))=TRUE,"0",VLOOKUP($C24,'Jr Nats MO'!$A$17:$I$37,9,FALSE))</f>
        <v>0</v>
      </c>
      <c r="M24" s="29"/>
      <c r="N24" s="29"/>
      <c r="O24" s="29"/>
    </row>
    <row r="25" spans="1:15" ht="15" customHeight="1">
      <c r="A25" s="81" t="s">
        <v>52</v>
      </c>
      <c r="B25" s="81" t="s">
        <v>82</v>
      </c>
      <c r="C25" s="86" t="s">
        <v>81</v>
      </c>
      <c r="D25" s="85">
        <f>IF(ISNA(VLOOKUP($C25,'RPA Caclulations'!$C$6:$K$38,3,FALSE))=TRUE,"0",VLOOKUP($C25,'RPA Caclulations'!$C$6:$K$38,3,FALSE))</f>
        <v>18</v>
      </c>
      <c r="E25" s="22" t="str">
        <f>IF(ISNA(VLOOKUP($C25,'Caledon TT Day 1'!$A$17:$I$37,9,FALSE))=TRUE,"0",VLOOKUP($C25,'Caledon TT Day 1'!$A$17:$I$37,9,FALSE))</f>
        <v>0</v>
      </c>
      <c r="F25" s="22" t="str">
        <f>IF(ISNA(VLOOKUP($C25,'Caledon TT Day 2'!$A$17:$I$37,9,FALSE))=TRUE,"0",VLOOKUP($C25,'Caledon TT Day 2'!$A$17:$I$37,9,FALSE))</f>
        <v>0</v>
      </c>
      <c r="G25" s="22">
        <f>IF(ISNA(VLOOKUP($C25,'Beaver TT'!$A$17:$I$37,9,FALSE))=TRUE,"0",VLOOKUP($C25,'Beaver TT'!$A$17:$I$37,9,FALSE))</f>
        <v>9</v>
      </c>
      <c r="H25" s="22" t="str">
        <f>IF(ISNA(VLOOKUP($C25,'Fortune Fz'!$A$17:$I$37,9,FALSE))=TRUE,"0",VLOOKUP($C25,'Fortune Fz'!$A$17:$I$37,9,FALSE))</f>
        <v>0</v>
      </c>
      <c r="I25" s="22" t="str">
        <f>IF(ISNA(VLOOKUP($C25,'CWG MO'!$A$17:$I$33,9,FALSE))=TRUE,"0",VLOOKUP($C25,'CWG MO'!$A$17:$I$33,9,FALSE))</f>
        <v>0</v>
      </c>
      <c r="J25" s="22" t="str">
        <f>IF(ISNA(VLOOKUP($C25,'Fortune TT MO'!$A$17:$I$27,9,FALSE))=TRUE,"0",VLOOKUP($C25,'Fortune TT MO'!$A$17:$I$27,9,FALSE))</f>
        <v>0</v>
      </c>
      <c r="K25" s="22" t="str">
        <f>IF(ISNA(VLOOKUP($C25,'Fortune TT DM'!$A$17:$I$37,9,FALSE))=TRUE,"0",VLOOKUP($C25,'Fortune TT DM'!$A$17:$I$37,9,FALSE))</f>
        <v>0</v>
      </c>
      <c r="L25" s="22" t="str">
        <f>IF(ISNA(VLOOKUP($C25,'Jr Nats MO'!$A$17:$I$37,9,FALSE))=TRUE,"0",VLOOKUP($C25,'Jr Nats MO'!$A$17:$I$37,9,FALSE))</f>
        <v>0</v>
      </c>
      <c r="M25" s="29"/>
      <c r="N25" s="29"/>
      <c r="O25" s="29"/>
    </row>
    <row r="26" spans="1:15" ht="15" customHeight="1">
      <c r="A26" s="81" t="s">
        <v>48</v>
      </c>
      <c r="B26" s="81" t="s">
        <v>49</v>
      </c>
      <c r="C26" s="86" t="s">
        <v>76</v>
      </c>
      <c r="D26" s="85">
        <f>IF(ISNA(VLOOKUP($C26,'RPA Caclulations'!$C$6:$K$38,3,FALSE))=TRUE,"0",VLOOKUP($C26,'RPA Caclulations'!$C$6:$K$38,3,FALSE))</f>
        <v>19</v>
      </c>
      <c r="E26" s="22" t="str">
        <f>IF(ISNA(VLOOKUP($C26,'Caledon TT Day 1'!$A$17:$I$37,9,FALSE))=TRUE,"0",VLOOKUP($C26,'Caledon TT Day 1'!$A$17:$I$37,9,FALSE))</f>
        <v>0</v>
      </c>
      <c r="F26" s="22" t="str">
        <f>IF(ISNA(VLOOKUP($C26,'Caledon TT Day 1'!$A$17:$I$37,9,FALSE))=TRUE,"0",VLOOKUP($C26,'Caledon TT Day 1'!$A$17:$I$37,9,FALSE))</f>
        <v>0</v>
      </c>
      <c r="G26" s="22" t="str">
        <f>IF(ISNA(VLOOKUP($C26,'Caledon TT Day 1'!$A$17:$I$37,9,FALSE))=TRUE,"0",VLOOKUP($C26,'Caledon TT Day 1'!$A$17:$I$37,9,FALSE))</f>
        <v>0</v>
      </c>
      <c r="H26" s="22" t="str">
        <f>IF(ISNA(VLOOKUP($C26,'Fortune Fz'!$A$17:$I$37,9,FALSE))=TRUE,"0",VLOOKUP($C26,'Fortune Fz'!$A$17:$I$37,9,FALSE))</f>
        <v>0</v>
      </c>
      <c r="I26" s="22" t="str">
        <f>IF(ISNA(VLOOKUP($C26,'CWG MO'!$A$17:$I$33,9,FALSE))=TRUE,"0",VLOOKUP($C26,'CWG MO'!$A$17:$I$33,9,FALSE))</f>
        <v>0</v>
      </c>
      <c r="J26" s="22" t="str">
        <f>IF(ISNA(VLOOKUP($C26,'Fortune TT MO'!$A$17:$I$27,9,FALSE))=TRUE,"0",VLOOKUP($C26,'Fortune TT MO'!$A$17:$I$27,9,FALSE))</f>
        <v>0</v>
      </c>
      <c r="K26" s="22" t="str">
        <f>IF(ISNA(VLOOKUP($C26,'Fortune TT DM'!$A$17:$I$37,9,FALSE))=TRUE,"0",VLOOKUP($C26,'Fortune TT DM'!$A$17:$I$37,9,FALSE))</f>
        <v>0</v>
      </c>
      <c r="L26" s="22" t="str">
        <f>IF(ISNA(VLOOKUP($C26,'Jr Nats MO'!$A$17:$I$37,9,FALSE))=TRUE,"0",VLOOKUP($C26,'Jr Nats MO'!$A$17:$I$37,9,FALSE))</f>
        <v>0</v>
      </c>
      <c r="M26" s="29"/>
      <c r="N26" s="29"/>
      <c r="O26" s="29"/>
    </row>
    <row r="27" spans="1:15" ht="15" customHeight="1">
      <c r="A27" s="81" t="s">
        <v>48</v>
      </c>
      <c r="B27" s="81" t="s">
        <v>66</v>
      </c>
      <c r="C27" s="86" t="s">
        <v>65</v>
      </c>
      <c r="D27" s="85">
        <f>IF(ISNA(VLOOKUP($C27,'RPA Caclulations'!$C$6:$K$38,3,FALSE))=TRUE,"0",VLOOKUP($C27,'RPA Caclulations'!$C$6:$K$38,3,FALSE))</f>
        <v>20</v>
      </c>
      <c r="E27" s="22">
        <f>IF(ISNA(VLOOKUP($C27,'Caledon TT Day 1'!$A$17:$I$37,9,FALSE))=TRUE,"0",VLOOKUP($C27,'Caledon TT Day 1'!$A$17:$I$37,9,FALSE))</f>
        <v>12</v>
      </c>
      <c r="F27" s="22">
        <f>IF(ISNA(VLOOKUP($C27,'Caledon TT Day 1'!$A$17:$I$37,9,FALSE))=TRUE,"0",VLOOKUP($C27,'Caledon TT Day 1'!$A$17:$I$37,9,FALSE))</f>
        <v>12</v>
      </c>
      <c r="G27" s="22">
        <f>IF(ISNA(VLOOKUP($C27,'Caledon TT Day 1'!$A$17:$I$37,9,FALSE))=TRUE,"0",VLOOKUP($C27,'Caledon TT Day 1'!$A$17:$I$37,9,FALSE))</f>
        <v>12</v>
      </c>
      <c r="H27" s="22" t="str">
        <f>IF(ISNA(VLOOKUP($C27,'Fortune Fz'!$A$17:$I$37,9,FALSE))=TRUE,"0",VLOOKUP($C27,'Fortune Fz'!$A$17:$I$37,9,FALSE))</f>
        <v>0</v>
      </c>
      <c r="I27" s="22" t="str">
        <f>IF(ISNA(VLOOKUP($C27,'CWG MO'!$A$17:$I$33,9,FALSE))=TRUE,"0",VLOOKUP($C27,'CWG MO'!$A$17:$I$33,9,FALSE))</f>
        <v>0</v>
      </c>
      <c r="J27" s="22" t="str">
        <f>IF(ISNA(VLOOKUP($C27,'Fortune TT MO'!$A$17:$I$27,9,FALSE))=TRUE,"0",VLOOKUP($C27,'Fortune TT MO'!$A$17:$I$27,9,FALSE))</f>
        <v>0</v>
      </c>
      <c r="K27" s="22" t="str">
        <f>IF(ISNA(VLOOKUP($C27,'Fortune TT DM'!$A$17:$I$37,9,FALSE))=TRUE,"0",VLOOKUP($C27,'Fortune TT DM'!$A$17:$I$37,9,FALSE))</f>
        <v>0</v>
      </c>
      <c r="L27" s="22" t="str">
        <f>IF(ISNA(VLOOKUP($C27,'Jr Nats MO'!$A$17:$I$37,9,FALSE))=TRUE,"0",VLOOKUP($C27,'Jr Nats MO'!$A$17:$I$37,9,FALSE))</f>
        <v>0</v>
      </c>
      <c r="M27" s="29"/>
      <c r="N27" s="29"/>
      <c r="O27" s="29"/>
    </row>
    <row r="28" spans="1:15" ht="15" customHeight="1">
      <c r="A28" s="81" t="s">
        <v>62</v>
      </c>
      <c r="B28" s="81" t="s">
        <v>82</v>
      </c>
      <c r="C28" s="104" t="s">
        <v>93</v>
      </c>
      <c r="D28" s="85">
        <f>IF(ISNA(VLOOKUP($C28,'RPA Caclulations'!$C$6:$K$38,3,FALSE))=TRUE,"0",VLOOKUP($C28,'RPA Caclulations'!$C$6:$K$38,3,FALSE))</f>
        <v>21</v>
      </c>
      <c r="E28" s="22" t="str">
        <f>IF(ISNA(VLOOKUP($C28,'Caledon TT Day 1'!$A$17:$I$37,9,FALSE))=TRUE,"0",VLOOKUP($C28,'Caledon TT Day 1'!$A$17:$I$37,9,FALSE))</f>
        <v>0</v>
      </c>
      <c r="F28" s="22" t="str">
        <f>IF(ISNA(VLOOKUP($C28,'Caledon TT Day 1'!$A$17:$I$37,9,FALSE))=TRUE,"0",VLOOKUP($C28,'Caledon TT Day 1'!$A$17:$I$37,9,FALSE))</f>
        <v>0</v>
      </c>
      <c r="G28" s="22" t="str">
        <f>IF(ISNA(VLOOKUP($C28,'Caledon TT Day 1'!$A$17:$I$37,9,FALSE))=TRUE,"0",VLOOKUP($C28,'Caledon TT Day 1'!$A$17:$I$37,9,FALSE))</f>
        <v>0</v>
      </c>
      <c r="H28" s="22">
        <f>IF(ISNA(VLOOKUP($C28,'Fortune Fz'!$A$17:$I$37,9,FALSE))=TRUE,"0",VLOOKUP($C28,'Fortune Fz'!$A$17:$I$37,9,FALSE))</f>
        <v>1</v>
      </c>
      <c r="I28" s="22" t="str">
        <f>IF(ISNA(VLOOKUP($C28,'CWG MO'!$A$17:$I$33,9,FALSE))=TRUE,"0",VLOOKUP($C28,'CWG MO'!$A$17:$I$33,9,FALSE))</f>
        <v>0</v>
      </c>
      <c r="J28" s="22" t="str">
        <f>IF(ISNA(VLOOKUP($C28,'Fortune TT MO'!$A$17:$I$27,9,FALSE))=TRUE,"0",VLOOKUP($C28,'Fortune TT MO'!$A$17:$I$27,9,FALSE))</f>
        <v>0</v>
      </c>
      <c r="K28" s="22" t="str">
        <f>IF(ISNA(VLOOKUP($C28,'Fortune TT DM'!$A$17:$I$37,9,FALSE))=TRUE,"0",VLOOKUP($C28,'Fortune TT DM'!$A$17:$I$37,9,FALSE))</f>
        <v>0</v>
      </c>
      <c r="L28" s="22" t="str">
        <f>IF(ISNA(VLOOKUP($C28,'Jr Nats MO'!$A$17:$I$37,9,FALSE))=TRUE,"0",VLOOKUP($C28,'Jr Nats MO'!$A$17:$I$37,9,FALSE))</f>
        <v>0</v>
      </c>
      <c r="M28" s="29"/>
      <c r="N28" s="29"/>
      <c r="O28" s="29"/>
    </row>
    <row r="29" spans="1:15" ht="15" customHeight="1">
      <c r="A29" s="81" t="s">
        <v>62</v>
      </c>
      <c r="B29" s="81" t="s">
        <v>54</v>
      </c>
      <c r="C29" s="104" t="s">
        <v>95</v>
      </c>
      <c r="D29" s="85">
        <f>IF(ISNA(VLOOKUP($C29,'RPA Caclulations'!$C$6:$K$38,3,FALSE))=TRUE,"0",VLOOKUP($C29,'RPA Caclulations'!$C$6:$K$38,3,FALSE))</f>
        <v>21</v>
      </c>
      <c r="E29" s="22" t="str">
        <f>IF(ISNA(VLOOKUP($C29,'Caledon TT Day 1'!$A$17:$I$37,9,FALSE))=TRUE,"0",VLOOKUP($C29,'Caledon TT Day 1'!$A$17:$I$37,9,FALSE))</f>
        <v>0</v>
      </c>
      <c r="F29" s="22" t="str">
        <f>IF(ISNA(VLOOKUP($C29,'Caledon TT Day 1'!$A$17:$I$37,9,FALSE))=TRUE,"0",VLOOKUP($C29,'Caledon TT Day 1'!$A$17:$I$37,9,FALSE))</f>
        <v>0</v>
      </c>
      <c r="G29" s="22" t="str">
        <f>IF(ISNA(VLOOKUP($C29,'Caledon TT Day 1'!$A$17:$I$37,9,FALSE))=TRUE,"0",VLOOKUP($C29,'Caledon TT Day 1'!$A$17:$I$37,9,FALSE))</f>
        <v>0</v>
      </c>
      <c r="H29" s="22">
        <f>IF(ISNA(VLOOKUP($C29,'Fortune Fz'!$A$17:$I$37,9,FALSE))=TRUE,"0",VLOOKUP($C29,'Fortune Fz'!$A$17:$I$37,9,FALSE))</f>
        <v>1</v>
      </c>
      <c r="I29" s="22" t="str">
        <f>IF(ISNA(VLOOKUP($C29,'CWG MO'!$A$17:$I$33,9,FALSE))=TRUE,"0",VLOOKUP($C29,'CWG MO'!$A$17:$I$33,9,FALSE))</f>
        <v>0</v>
      </c>
      <c r="J29" s="22" t="str">
        <f>IF(ISNA(VLOOKUP($C29,'Fortune TT MO'!$A$17:$I$27,9,FALSE))=TRUE,"0",VLOOKUP($C29,'Fortune TT MO'!$A$17:$I$27,9,FALSE))</f>
        <v>0</v>
      </c>
      <c r="K29" s="22" t="str">
        <f>IF(ISNA(VLOOKUP($C29,'Fortune TT DM'!$A$17:$I$37,9,FALSE))=TRUE,"0",VLOOKUP($C29,'Fortune TT DM'!$A$17:$I$37,9,FALSE))</f>
        <v>0</v>
      </c>
      <c r="L29" s="22" t="str">
        <f>IF(ISNA(VLOOKUP($C29,'Jr Nats MO'!$A$17:$I$37,9,FALSE))=TRUE,"0",VLOOKUP($C29,'Jr Nats MO'!$A$17:$I$37,9,FALSE))</f>
        <v>0</v>
      </c>
      <c r="M29" s="29"/>
      <c r="N29" s="29"/>
      <c r="O29" s="29"/>
    </row>
    <row r="30" spans="1:15" ht="15" customHeight="1">
      <c r="A30" s="81" t="s">
        <v>62</v>
      </c>
      <c r="B30" s="105" t="s">
        <v>49</v>
      </c>
      <c r="C30" s="104" t="s">
        <v>96</v>
      </c>
      <c r="D30" s="85">
        <f>IF(ISNA(VLOOKUP($C30,'RPA Caclulations'!$C$6:$K$38,3,FALSE))=TRUE,"0",VLOOKUP($C30,'RPA Caclulations'!$C$6:$K$38,3,FALSE))</f>
        <v>21</v>
      </c>
      <c r="E30" s="22" t="str">
        <f>IF(ISNA(VLOOKUP($C30,'Caledon TT Day 1'!$A$17:$I$37,9,FALSE))=TRUE,"0",VLOOKUP($C30,'Caledon TT Day 1'!$A$17:$I$37,9,FALSE))</f>
        <v>0</v>
      </c>
      <c r="F30" s="22" t="str">
        <f>IF(ISNA(VLOOKUP($C30,'Caledon TT Day 1'!$A$17:$I$37,9,FALSE))=TRUE,"0",VLOOKUP($C30,'Caledon TT Day 1'!$A$17:$I$37,9,FALSE))</f>
        <v>0</v>
      </c>
      <c r="G30" s="22" t="str">
        <f>IF(ISNA(VLOOKUP($C30,'Caledon TT Day 1'!$A$17:$I$37,9,FALSE))=TRUE,"0",VLOOKUP($C30,'Caledon TT Day 1'!$A$17:$I$37,9,FALSE))</f>
        <v>0</v>
      </c>
      <c r="H30" s="22">
        <f>IF(ISNA(VLOOKUP($C30,'Fortune Fz'!$A$17:$I$37,9,FALSE))=TRUE,"0",VLOOKUP($C30,'Fortune Fz'!$A$17:$I$37,9,FALSE))</f>
        <v>1</v>
      </c>
      <c r="I30" s="22" t="str">
        <f>IF(ISNA(VLOOKUP($C30,'CWG MO'!$A$17:$I$33,9,FALSE))=TRUE,"0",VLOOKUP($C30,'CWG MO'!$A$17:$I$33,9,FALSE))</f>
        <v>0</v>
      </c>
      <c r="J30" s="22" t="str">
        <f>IF(ISNA(VLOOKUP($C30,'Fortune TT MO'!$A$17:$I$27,9,FALSE))=TRUE,"0",VLOOKUP($C30,'Fortune TT MO'!$A$17:$I$27,9,FALSE))</f>
        <v>0</v>
      </c>
      <c r="K30" s="22" t="str">
        <f>IF(ISNA(VLOOKUP($C30,'Fortune TT DM'!$A$17:$I$37,9,FALSE))=TRUE,"0",VLOOKUP($C30,'Fortune TT DM'!$A$17:$I$37,9,FALSE))</f>
        <v>0</v>
      </c>
      <c r="L30" s="22" t="str">
        <f>IF(ISNA(VLOOKUP($C30,'Jr Nats MO'!$A$17:$I$37,9,FALSE))=TRUE,"0",VLOOKUP($C30,'Jr Nats MO'!$A$17:$I$37,9,FALSE))</f>
        <v>0</v>
      </c>
      <c r="M30" s="29"/>
      <c r="N30" s="29"/>
      <c r="O30" s="29"/>
    </row>
    <row r="31" spans="1:15" ht="15" customHeight="1">
      <c r="A31" s="81" t="s">
        <v>62</v>
      </c>
      <c r="B31" s="81" t="s">
        <v>82</v>
      </c>
      <c r="C31" s="104" t="s">
        <v>97</v>
      </c>
      <c r="D31" s="85">
        <f>IF(ISNA(VLOOKUP($C31,'RPA Caclulations'!$C$6:$K$38,3,FALSE))=TRUE,"0",VLOOKUP($C31,'RPA Caclulations'!$C$6:$K$38,3,FALSE))</f>
        <v>21</v>
      </c>
      <c r="E31" s="22" t="str">
        <f>IF(ISNA(VLOOKUP($C31,'Caledon TT Day 1'!$A$17:$I$37,9,FALSE))=TRUE,"0",VLOOKUP($C31,'Caledon TT Day 1'!$A$17:$I$37,9,FALSE))</f>
        <v>0</v>
      </c>
      <c r="F31" s="22" t="str">
        <f>IF(ISNA(VLOOKUP($C31,'Caledon TT Day 1'!$A$17:$I$37,9,FALSE))=TRUE,"0",VLOOKUP($C31,'Caledon TT Day 1'!$A$17:$I$37,9,FALSE))</f>
        <v>0</v>
      </c>
      <c r="G31" s="22" t="str">
        <f>IF(ISNA(VLOOKUP($C31,'Caledon TT Day 1'!$A$17:$I$37,9,FALSE))=TRUE,"0",VLOOKUP($C31,'Caledon TT Day 1'!$A$17:$I$37,9,FALSE))</f>
        <v>0</v>
      </c>
      <c r="H31" s="22">
        <f>IF(ISNA(VLOOKUP($C31,'Fortune Fz'!$A$17:$I$37,9,FALSE))=TRUE,"0",VLOOKUP($C31,'Fortune Fz'!$A$17:$I$37,9,FALSE))</f>
        <v>1</v>
      </c>
      <c r="I31" s="22" t="str">
        <f>IF(ISNA(VLOOKUP($C31,'CWG MO'!$A$17:$I$33,9,FALSE))=TRUE,"0",VLOOKUP($C31,'CWG MO'!$A$17:$I$33,9,FALSE))</f>
        <v>0</v>
      </c>
      <c r="J31" s="22" t="str">
        <f>IF(ISNA(VLOOKUP($C31,'Fortune TT MO'!$A$17:$I$27,9,FALSE))=TRUE,"0",VLOOKUP($C31,'Fortune TT MO'!$A$17:$I$27,9,FALSE))</f>
        <v>0</v>
      </c>
      <c r="K31" s="22" t="str">
        <f>IF(ISNA(VLOOKUP($C31,'Fortune TT DM'!$A$17:$I$37,9,FALSE))=TRUE,"0",VLOOKUP($C31,'Fortune TT DM'!$A$17:$I$37,9,FALSE))</f>
        <v>0</v>
      </c>
      <c r="L31" s="22" t="str">
        <f>IF(ISNA(VLOOKUP($C31,'Jr Nats MO'!$A$17:$I$37,9,FALSE))=TRUE,"0",VLOOKUP($C31,'Jr Nats MO'!$A$17:$I$37,9,FALSE))</f>
        <v>0</v>
      </c>
      <c r="M31" s="29"/>
      <c r="N31" s="29"/>
      <c r="O31" s="29"/>
    </row>
    <row r="32" spans="1:15" ht="13" customHeight="1">
      <c r="A32" s="81" t="s">
        <v>62</v>
      </c>
      <c r="B32" s="81" t="s">
        <v>49</v>
      </c>
      <c r="C32" s="104" t="s">
        <v>98</v>
      </c>
      <c r="D32" s="85">
        <f>IF(ISNA(VLOOKUP($C32,'RPA Caclulations'!$C$6:$K$38,3,FALSE))=TRUE,"0",VLOOKUP($C32,'RPA Caclulations'!$C$6:$K$38,3,FALSE))</f>
        <v>21</v>
      </c>
      <c r="E32" s="22" t="str">
        <f>IF(ISNA(VLOOKUP($C32,'Caledon TT Day 1'!$A$17:$I$37,9,FALSE))=TRUE,"0",VLOOKUP($C32,'Caledon TT Day 1'!$A$17:$I$37,9,FALSE))</f>
        <v>0</v>
      </c>
      <c r="F32" s="22" t="str">
        <f>IF(ISNA(VLOOKUP($C32,'Caledon TT Day 1'!$A$17:$I$37,9,FALSE))=TRUE,"0",VLOOKUP($C32,'Caledon TT Day 1'!$A$17:$I$37,9,FALSE))</f>
        <v>0</v>
      </c>
      <c r="G32" s="22" t="str">
        <f>IF(ISNA(VLOOKUP($C32,'Caledon TT Day 1'!$A$17:$I$37,9,FALSE))=TRUE,"0",VLOOKUP($C32,'Caledon TT Day 1'!$A$17:$I$37,9,FALSE))</f>
        <v>0</v>
      </c>
      <c r="H32" s="22">
        <f>IF(ISNA(VLOOKUP($C32,'Fortune Fz'!$A$17:$I$37,9,FALSE))=TRUE,"0",VLOOKUP($C32,'Fortune Fz'!$A$17:$I$37,9,FALSE))</f>
        <v>1</v>
      </c>
      <c r="I32" s="22" t="str">
        <f>IF(ISNA(VLOOKUP($C32,'CWG MO'!$A$17:$I$33,9,FALSE))=TRUE,"0",VLOOKUP($C32,'CWG MO'!$A$17:$I$33,9,FALSE))</f>
        <v>0</v>
      </c>
      <c r="J32" s="22" t="str">
        <f>IF(ISNA(VLOOKUP($C32,'Fortune TT MO'!$A$17:$I$27,9,FALSE))=TRUE,"0",VLOOKUP($C32,'Fortune TT MO'!$A$17:$I$27,9,FALSE))</f>
        <v>0</v>
      </c>
      <c r="K32" s="22" t="str">
        <f>IF(ISNA(VLOOKUP($C32,'Fortune TT DM'!$A$17:$I$37,9,FALSE))=TRUE,"0",VLOOKUP($C32,'Fortune TT DM'!$A$17:$I$37,9,FALSE))</f>
        <v>0</v>
      </c>
      <c r="L32" s="22" t="str">
        <f>IF(ISNA(VLOOKUP($C32,'Fortune TT DM'!$A$17:$I$37,9,FALSE))=TRUE,"0",VLOOKUP($C32,'Fortune TT DM'!$A$17:$I$37,9,FALSE))</f>
        <v>0</v>
      </c>
      <c r="M32" s="29"/>
      <c r="N32" s="29"/>
      <c r="O32" s="29"/>
    </row>
    <row r="33" spans="1:15">
      <c r="A33" s="28"/>
      <c r="B33" s="28"/>
      <c r="C33" s="28"/>
      <c r="D33" s="28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>
      <c r="A34" s="28"/>
      <c r="B34" s="28"/>
      <c r="C34" s="28"/>
      <c r="D34" s="2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1:15">
      <c r="A35" s="28"/>
      <c r="B35" s="28"/>
      <c r="C35" s="28"/>
      <c r="D35" s="2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5">
      <c r="A36" s="28"/>
      <c r="B36" s="28"/>
      <c r="C36" s="28"/>
      <c r="D36" s="2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>
      <c r="A37" s="28"/>
      <c r="B37" s="28"/>
      <c r="C37" s="28"/>
      <c r="D37" s="2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>
      <c r="A38" s="28"/>
      <c r="B38" s="28"/>
      <c r="C38" s="28"/>
      <c r="D38" s="2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>
      <c r="A39" s="28"/>
      <c r="B39" s="28"/>
      <c r="C39" s="28"/>
      <c r="D39" s="2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>
      <c r="A40" s="28"/>
      <c r="B40" s="28"/>
      <c r="C40" s="28"/>
      <c r="D40" s="2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>
      <c r="A41" s="28"/>
      <c r="B41" s="28"/>
      <c r="C41" s="28"/>
      <c r="D41" s="2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>
      <c r="A42" s="28"/>
      <c r="B42" s="28"/>
      <c r="C42" s="28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>
      <c r="A43" s="28"/>
      <c r="B43" s="28"/>
      <c r="C43" s="28"/>
      <c r="D43" s="2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5">
      <c r="A44" s="28"/>
      <c r="B44" s="28"/>
      <c r="C44" s="28"/>
      <c r="D44" s="2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1:15">
      <c r="A45" s="28"/>
      <c r="B45" s="28"/>
      <c r="C45" s="28"/>
      <c r="D45" s="2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1:15">
      <c r="A46" s="28"/>
      <c r="B46" s="28"/>
      <c r="C46" s="28"/>
      <c r="D46" s="2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1:15">
      <c r="A47" s="28"/>
      <c r="B47" s="28"/>
      <c r="C47" s="28"/>
      <c r="D47" s="2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1:15">
      <c r="A48" s="28"/>
      <c r="B48" s="28"/>
      <c r="C48" s="28"/>
      <c r="D48" s="28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>
      <c r="A49" s="28"/>
      <c r="B49" s="28"/>
      <c r="C49" s="28"/>
      <c r="D49" s="28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15">
      <c r="A50" s="28"/>
      <c r="B50" s="28"/>
      <c r="C50" s="28"/>
      <c r="D50" s="2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1:15">
      <c r="A51" s="28"/>
      <c r="B51" s="28"/>
      <c r="C51" s="28"/>
      <c r="D51" s="2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1:15">
      <c r="A52" s="28"/>
      <c r="B52" s="28"/>
      <c r="C52" s="28"/>
      <c r="D52" s="2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1:15">
      <c r="A53" s="28"/>
      <c r="B53" s="28"/>
      <c r="C53" s="28"/>
      <c r="D53" s="2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1:15">
      <c r="A54" s="28"/>
      <c r="B54" s="28"/>
      <c r="C54" s="28"/>
      <c r="D54" s="2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1:15">
      <c r="A55" s="28"/>
      <c r="B55" s="28"/>
      <c r="C55" s="28"/>
      <c r="D55" s="2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15">
      <c r="A56" s="28"/>
      <c r="B56" s="28"/>
      <c r="C56" s="28"/>
      <c r="D56" s="2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1:15">
      <c r="A57" s="28"/>
      <c r="B57" s="28"/>
      <c r="C57" s="28"/>
      <c r="D57" s="2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15">
      <c r="A58" s="28"/>
      <c r="B58" s="28"/>
      <c r="C58" s="28"/>
      <c r="D58" s="2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1:15">
      <c r="A59" s="28"/>
      <c r="B59" s="28"/>
      <c r="C59" s="28"/>
      <c r="D59" s="2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1:15">
      <c r="A60" s="28"/>
      <c r="B60" s="28"/>
      <c r="C60" s="28"/>
      <c r="D60" s="2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1:15">
      <c r="A61" s="28"/>
      <c r="B61" s="28"/>
      <c r="C61" s="28"/>
      <c r="D61" s="2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5">
      <c r="A62" s="28"/>
      <c r="B62" s="28"/>
      <c r="C62" s="28"/>
      <c r="D62" s="2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1:15">
      <c r="A63" s="28"/>
      <c r="B63" s="28"/>
      <c r="C63" s="28"/>
      <c r="D63" s="2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1:15">
      <c r="A64" s="28"/>
      <c r="B64" s="28"/>
      <c r="C64" s="28"/>
      <c r="D64" s="2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1:15">
      <c r="A65" s="28"/>
      <c r="B65" s="28"/>
      <c r="C65" s="28"/>
      <c r="D65" s="2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1:15">
      <c r="A66" s="28"/>
      <c r="B66" s="28"/>
      <c r="C66" s="28"/>
      <c r="D66" s="2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</row>
    <row r="67" spans="1:15">
      <c r="A67" s="28"/>
      <c r="B67" s="28"/>
      <c r="C67" s="28"/>
      <c r="D67" s="2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</row>
    <row r="68" spans="1:15">
      <c r="A68" s="28"/>
      <c r="B68" s="28"/>
      <c r="C68" s="28"/>
      <c r="D68" s="2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</row>
    <row r="69" spans="1:15">
      <c r="A69" s="28"/>
      <c r="B69" s="28"/>
      <c r="C69" s="28"/>
      <c r="D69" s="2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</row>
    <row r="70" spans="1:15">
      <c r="A70" s="28"/>
      <c r="B70" s="28"/>
      <c r="C70" s="28"/>
      <c r="D70" s="2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</row>
    <row r="71" spans="1:15">
      <c r="A71" s="28"/>
      <c r="B71" s="28"/>
      <c r="C71" s="28"/>
      <c r="D71" s="2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1:15">
      <c r="A72" s="28"/>
      <c r="B72" s="28"/>
      <c r="C72" s="28"/>
      <c r="D72" s="2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</row>
    <row r="73" spans="1:15">
      <c r="A73" s="28"/>
      <c r="B73" s="28"/>
      <c r="C73" s="28"/>
      <c r="D73" s="2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</row>
    <row r="74" spans="1:15">
      <c r="A74" s="28"/>
      <c r="B74" s="28"/>
      <c r="C74" s="28"/>
      <c r="D74" s="2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</row>
    <row r="75" spans="1:15">
      <c r="A75" s="28"/>
      <c r="B75" s="28"/>
      <c r="C75" s="28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</row>
    <row r="76" spans="1:15">
      <c r="A76" s="28"/>
      <c r="B76" s="28"/>
      <c r="C76" s="28"/>
      <c r="D76" s="2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</row>
    <row r="77" spans="1:15">
      <c r="A77" s="28"/>
      <c r="B77" s="28"/>
      <c r="C77" s="28"/>
      <c r="D77" s="2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</row>
    <row r="78" spans="1:15">
      <c r="A78" s="28"/>
      <c r="B78" s="28"/>
      <c r="C78" s="28"/>
      <c r="D78" s="2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</row>
    <row r="79" spans="1:15">
      <c r="A79" s="28"/>
      <c r="B79" s="28"/>
      <c r="C79" s="28"/>
      <c r="D79" s="2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</row>
    <row r="80" spans="1:15">
      <c r="A80" s="28"/>
      <c r="B80" s="28"/>
      <c r="C80" s="28"/>
      <c r="D80" s="2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</row>
    <row r="81" spans="1:15">
      <c r="A81" s="28"/>
      <c r="B81" s="28"/>
      <c r="C81" s="28"/>
      <c r="D81" s="2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</row>
    <row r="82" spans="1:15">
      <c r="A82" s="28"/>
      <c r="B82" s="28"/>
      <c r="C82" s="28"/>
      <c r="D82" s="2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1:15">
      <c r="A83" s="28"/>
      <c r="B83" s="28"/>
      <c r="C83" s="28"/>
      <c r="D83" s="2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</row>
    <row r="84" spans="1:15">
      <c r="A84" s="28"/>
      <c r="B84" s="28"/>
      <c r="C84" s="28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1:15">
      <c r="A85" s="28"/>
      <c r="B85" s="28"/>
      <c r="C85" s="28"/>
      <c r="D85" s="2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1:15">
      <c r="A86" s="28"/>
      <c r="B86" s="28"/>
      <c r="C86" s="28"/>
      <c r="D86" s="2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</row>
    <row r="87" spans="1:15">
      <c r="A87" s="28"/>
      <c r="B87" s="28"/>
      <c r="C87" s="28"/>
      <c r="D87" s="2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1:15">
      <c r="A88" s="28"/>
      <c r="B88" s="28"/>
      <c r="C88" s="28"/>
      <c r="D88" s="2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</row>
    <row r="89" spans="1:15">
      <c r="A89" s="28"/>
      <c r="B89" s="28"/>
      <c r="C89" s="28"/>
      <c r="D89" s="2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1:15">
      <c r="A90" s="28"/>
      <c r="B90" s="28"/>
      <c r="C90" s="28"/>
      <c r="D90" s="2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</row>
    <row r="91" spans="1:15">
      <c r="A91" s="28"/>
      <c r="B91" s="28"/>
      <c r="C91" s="28"/>
      <c r="D91" s="2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1:15">
      <c r="A92" s="28"/>
      <c r="B92" s="28"/>
      <c r="C92" s="28"/>
      <c r="D92" s="2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</row>
    <row r="93" spans="1:15">
      <c r="A93" s="28"/>
      <c r="B93" s="28"/>
      <c r="C93" s="28"/>
      <c r="D93" s="2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spans="1:15">
      <c r="A94" s="28"/>
      <c r="B94" s="28"/>
      <c r="C94" s="28"/>
      <c r="D94" s="2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</row>
    <row r="95" spans="1:15">
      <c r="A95" s="28"/>
      <c r="B95" s="28"/>
      <c r="C95" s="28"/>
      <c r="D95" s="2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</row>
    <row r="96" spans="1:15">
      <c r="A96" s="28"/>
      <c r="B96" s="28"/>
      <c r="C96" s="28"/>
      <c r="D96" s="28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</row>
    <row r="97" spans="1:15">
      <c r="A97" s="28"/>
      <c r="B97" s="28"/>
      <c r="C97" s="28"/>
      <c r="D97" s="2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</row>
    <row r="98" spans="1:15">
      <c r="A98" s="28"/>
      <c r="B98" s="28"/>
      <c r="C98" s="28"/>
      <c r="D98" s="2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</row>
  </sheetData>
  <sortState ref="A8:O32">
    <sortCondition ref="D8:D32"/>
  </sortState>
  <conditionalFormatting sqref="C16">
    <cfRule type="duplicateValues" dxfId="76" priority="3"/>
  </conditionalFormatting>
  <conditionalFormatting sqref="C16">
    <cfRule type="duplicateValues" dxfId="75" priority="4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opLeftCell="A3" workbookViewId="0">
      <selection activeCell="I23" sqref="I23"/>
    </sheetView>
  </sheetViews>
  <sheetFormatPr baseColWidth="10" defaultColWidth="10.7109375" defaultRowHeight="13" x14ac:dyDescent="0"/>
  <cols>
    <col min="1" max="1" width="17.28515625" customWidth="1"/>
    <col min="2" max="2" width="8.7109375" customWidth="1"/>
    <col min="3" max="3" width="8.7109375" style="84" customWidth="1"/>
    <col min="4" max="8" width="8.7109375" customWidth="1"/>
    <col min="9" max="9" width="9.140625" customWidth="1"/>
  </cols>
  <sheetData>
    <row r="1" spans="1:9" ht="15" customHeight="1">
      <c r="A1" s="109"/>
      <c r="B1" s="83"/>
      <c r="C1" s="83"/>
      <c r="D1" s="83"/>
      <c r="E1" s="83"/>
      <c r="F1" s="83"/>
      <c r="G1" s="83"/>
      <c r="H1" s="83"/>
      <c r="I1" s="44"/>
    </row>
    <row r="2" spans="1:9" ht="15" customHeight="1">
      <c r="A2" s="109"/>
      <c r="B2" s="111" t="s">
        <v>39</v>
      </c>
      <c r="C2" s="111"/>
      <c r="D2" s="111"/>
      <c r="E2" s="111"/>
      <c r="F2" s="111"/>
      <c r="G2" s="83"/>
      <c r="H2" s="83"/>
      <c r="I2" s="44"/>
    </row>
    <row r="3" spans="1:9" ht="15" customHeight="1">
      <c r="A3" s="109"/>
      <c r="B3" s="83"/>
      <c r="C3" s="83"/>
      <c r="D3" s="83"/>
      <c r="E3" s="83"/>
      <c r="F3" s="83"/>
      <c r="G3" s="83"/>
      <c r="H3" s="83"/>
      <c r="I3" s="44"/>
    </row>
    <row r="4" spans="1:9" ht="15" customHeight="1">
      <c r="A4" s="109"/>
      <c r="B4" s="111" t="s">
        <v>34</v>
      </c>
      <c r="C4" s="111"/>
      <c r="D4" s="111"/>
      <c r="E4" s="111"/>
      <c r="F4" s="111"/>
      <c r="G4" s="83"/>
      <c r="H4" s="83"/>
      <c r="I4" s="44"/>
    </row>
    <row r="5" spans="1:9" ht="15" customHeight="1">
      <c r="A5" s="109"/>
      <c r="B5" s="83"/>
      <c r="C5" s="83"/>
      <c r="D5" s="83"/>
      <c r="E5" s="83"/>
      <c r="F5" s="83"/>
      <c r="G5" s="83"/>
      <c r="H5" s="83"/>
      <c r="I5" s="44"/>
    </row>
    <row r="6" spans="1:9" ht="15" customHeight="1">
      <c r="A6" s="109"/>
      <c r="B6" s="110"/>
      <c r="C6" s="110"/>
      <c r="D6" s="83"/>
      <c r="E6" s="83"/>
      <c r="F6" s="83"/>
      <c r="G6" s="83"/>
      <c r="H6" s="83"/>
      <c r="I6" s="44"/>
    </row>
    <row r="7" spans="1:9" ht="15" customHeight="1">
      <c r="A7" s="109"/>
      <c r="B7" s="83"/>
      <c r="C7" s="83"/>
      <c r="D7" s="83"/>
      <c r="E7" s="83"/>
      <c r="F7" s="83"/>
      <c r="G7" s="83"/>
      <c r="H7" s="83"/>
      <c r="I7" s="44"/>
    </row>
    <row r="8" spans="1:9" ht="15" customHeight="1">
      <c r="A8" s="45" t="s">
        <v>11</v>
      </c>
      <c r="B8" s="46" t="s">
        <v>72</v>
      </c>
      <c r="C8" s="46"/>
      <c r="D8" s="46"/>
      <c r="E8" s="46"/>
      <c r="F8" s="82"/>
      <c r="G8" s="82"/>
      <c r="H8" s="82"/>
      <c r="I8" s="44"/>
    </row>
    <row r="9" spans="1:9" ht="15" customHeight="1">
      <c r="A9" s="45" t="s">
        <v>0</v>
      </c>
      <c r="B9" s="46" t="s">
        <v>70</v>
      </c>
      <c r="C9" s="46"/>
      <c r="D9" s="46"/>
      <c r="E9" s="46"/>
      <c r="F9" s="82"/>
      <c r="G9" s="82"/>
      <c r="H9" s="82"/>
      <c r="I9" s="44"/>
    </row>
    <row r="10" spans="1:9" ht="15" customHeight="1">
      <c r="A10" s="45" t="s">
        <v>13</v>
      </c>
      <c r="B10" s="112" t="s">
        <v>73</v>
      </c>
      <c r="C10" s="112"/>
      <c r="D10" s="47"/>
      <c r="E10" s="47"/>
      <c r="F10" s="48"/>
      <c r="G10" s="48"/>
      <c r="H10" s="48"/>
      <c r="I10" s="44"/>
    </row>
    <row r="11" spans="1:9" ht="15" customHeight="1">
      <c r="A11" s="45" t="s">
        <v>33</v>
      </c>
      <c r="B11" s="46" t="s">
        <v>71</v>
      </c>
      <c r="C11" s="47"/>
      <c r="D11" s="83"/>
      <c r="E11" s="83"/>
      <c r="F11" s="83"/>
      <c r="G11" s="83"/>
      <c r="H11" s="83"/>
      <c r="I11" s="44"/>
    </row>
    <row r="12" spans="1:9" ht="15" customHeight="1">
      <c r="A12" s="45" t="s">
        <v>16</v>
      </c>
      <c r="B12" s="82" t="s">
        <v>42</v>
      </c>
      <c r="C12" s="83"/>
      <c r="D12" s="83"/>
      <c r="E12" s="83"/>
      <c r="F12" s="83"/>
      <c r="G12" s="83"/>
      <c r="H12" s="83"/>
      <c r="I12" s="44"/>
    </row>
    <row r="13" spans="1:9" ht="15" customHeight="1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ht="15" customHeight="1">
      <c r="A14" s="82" t="s">
        <v>15</v>
      </c>
      <c r="B14" s="54">
        <v>0</v>
      </c>
      <c r="C14" s="55"/>
      <c r="D14" s="56">
        <v>0</v>
      </c>
      <c r="E14" s="55"/>
      <c r="F14" s="56">
        <v>0.5</v>
      </c>
      <c r="G14" s="55"/>
      <c r="H14" s="57" t="s">
        <v>18</v>
      </c>
      <c r="I14" s="58" t="s">
        <v>25</v>
      </c>
    </row>
    <row r="15" spans="1:9" ht="15" customHeight="1">
      <c r="A15" s="82" t="s">
        <v>14</v>
      </c>
      <c r="B15" s="59">
        <v>1</v>
      </c>
      <c r="C15" s="60"/>
      <c r="D15" s="61">
        <v>1</v>
      </c>
      <c r="E15" s="60"/>
      <c r="F15" s="61">
        <v>61.31</v>
      </c>
      <c r="G15" s="60"/>
      <c r="H15" s="57" t="s">
        <v>19</v>
      </c>
      <c r="I15" s="58" t="s">
        <v>26</v>
      </c>
    </row>
    <row r="16" spans="1:9" ht="15" customHeight="1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13</v>
      </c>
    </row>
    <row r="17" spans="1:9" ht="15" customHeight="1">
      <c r="A17" s="86" t="s">
        <v>44</v>
      </c>
      <c r="B17" s="78">
        <v>0</v>
      </c>
      <c r="C17" s="80">
        <f>B17/B$15*1000*B$14</f>
        <v>0</v>
      </c>
      <c r="D17" s="79">
        <v>0</v>
      </c>
      <c r="E17" s="80">
        <f>D17/D$15*1000*D$14</f>
        <v>0</v>
      </c>
      <c r="F17" s="79">
        <v>61.31</v>
      </c>
      <c r="G17" s="80">
        <f>F17/F$15*1000*F$14</f>
        <v>500</v>
      </c>
      <c r="H17" s="67">
        <f>LARGE((C17,E17,G17),1)</f>
        <v>500</v>
      </c>
      <c r="I17" s="66">
        <v>1</v>
      </c>
    </row>
    <row r="18" spans="1:9" ht="15" customHeight="1">
      <c r="A18" s="86" t="s">
        <v>47</v>
      </c>
      <c r="B18" s="78">
        <v>0</v>
      </c>
      <c r="C18" s="80">
        <f>B18/B$15*1000*B$14</f>
        <v>0</v>
      </c>
      <c r="D18" s="79">
        <v>0</v>
      </c>
      <c r="E18" s="80">
        <f>D18/D$15*1000*D$14</f>
        <v>0</v>
      </c>
      <c r="F18" s="79">
        <v>50.78</v>
      </c>
      <c r="G18" s="80">
        <f>F18/F$15*1000*F$14</f>
        <v>414.12493883542652</v>
      </c>
      <c r="H18" s="67">
        <f>LARGE((C18,E18,G18),1)</f>
        <v>414.12493883542652</v>
      </c>
      <c r="I18" s="66">
        <v>2</v>
      </c>
    </row>
    <row r="19" spans="1:9" ht="15" customHeight="1">
      <c r="A19" s="86" t="s">
        <v>50</v>
      </c>
      <c r="B19" s="78">
        <v>0</v>
      </c>
      <c r="C19" s="80">
        <f>B19/B$15*1000*B$14</f>
        <v>0</v>
      </c>
      <c r="D19" s="79">
        <v>0</v>
      </c>
      <c r="E19" s="80">
        <f t="shared" ref="C19:G57" si="0">D19/D$15*1000*D$14</f>
        <v>0</v>
      </c>
      <c r="F19" s="79">
        <v>50.08</v>
      </c>
      <c r="G19" s="80">
        <f t="shared" si="0"/>
        <v>408.41624531071602</v>
      </c>
      <c r="H19" s="67">
        <f>LARGE((C19,E19,G19),1)</f>
        <v>408.41624531071602</v>
      </c>
      <c r="I19" s="66">
        <v>3</v>
      </c>
    </row>
    <row r="20" spans="1:9" ht="15" customHeight="1">
      <c r="A20" s="86" t="s">
        <v>51</v>
      </c>
      <c r="B20" s="78">
        <v>0</v>
      </c>
      <c r="C20" s="80">
        <f>B20/B$15*1000*B$14</f>
        <v>0</v>
      </c>
      <c r="D20" s="79">
        <v>0</v>
      </c>
      <c r="E20" s="80">
        <f t="shared" si="0"/>
        <v>0</v>
      </c>
      <c r="F20" s="79">
        <v>48.67</v>
      </c>
      <c r="G20" s="80">
        <f t="shared" si="0"/>
        <v>396.9173054966563</v>
      </c>
      <c r="H20" s="67">
        <f>LARGE((C20,E20,G20),1)</f>
        <v>396.9173054966563</v>
      </c>
      <c r="I20" s="66">
        <v>4</v>
      </c>
    </row>
    <row r="21" spans="1:9" ht="15" customHeight="1">
      <c r="A21" s="86" t="s">
        <v>53</v>
      </c>
      <c r="B21" s="78">
        <v>0</v>
      </c>
      <c r="C21" s="80">
        <f t="shared" si="0"/>
        <v>0</v>
      </c>
      <c r="D21" s="79">
        <v>0</v>
      </c>
      <c r="E21" s="80">
        <f t="shared" si="0"/>
        <v>0</v>
      </c>
      <c r="F21" s="79">
        <v>44.04</v>
      </c>
      <c r="G21" s="80">
        <f t="shared" si="0"/>
        <v>359.1583754689284</v>
      </c>
      <c r="H21" s="67">
        <f>LARGE((C21,E21,G21),1)</f>
        <v>359.1583754689284</v>
      </c>
      <c r="I21" s="66">
        <v>5</v>
      </c>
    </row>
    <row r="22" spans="1:9" ht="15" customHeight="1">
      <c r="A22" s="86" t="s">
        <v>56</v>
      </c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9">
        <v>37.64</v>
      </c>
      <c r="G22" s="80">
        <f>F22/F$15*1000*F$14</f>
        <v>306.9646061001468</v>
      </c>
      <c r="H22" s="67">
        <f>LARGE((C22,E22,G22),1)</f>
        <v>306.9646061001468</v>
      </c>
      <c r="I22" s="66">
        <v>6</v>
      </c>
    </row>
    <row r="23" spans="1:9" ht="15" customHeight="1">
      <c r="A23" s="86" t="s">
        <v>57</v>
      </c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9">
        <v>32.33</v>
      </c>
      <c r="G23" s="80">
        <f t="shared" si="0"/>
        <v>263.66008807698574</v>
      </c>
      <c r="H23" s="67">
        <f>LARGE((C23,E23,G23),1)</f>
        <v>263.66008807698574</v>
      </c>
      <c r="I23" s="66">
        <v>7</v>
      </c>
    </row>
    <row r="24" spans="1:9" ht="15" customHeight="1">
      <c r="A24" s="86" t="s">
        <v>59</v>
      </c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9">
        <v>23.17</v>
      </c>
      <c r="G24" s="80">
        <f t="shared" si="0"/>
        <v>188.95775566791716</v>
      </c>
      <c r="H24" s="67">
        <f>LARGE((C24,E24,G24),1)</f>
        <v>188.95775566791716</v>
      </c>
      <c r="I24" s="66">
        <v>8</v>
      </c>
    </row>
    <row r="25" spans="1:9" ht="15" customHeight="1">
      <c r="A25" s="86" t="s">
        <v>60</v>
      </c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22.02</v>
      </c>
      <c r="G25" s="80">
        <f t="shared" si="0"/>
        <v>179.5791877344642</v>
      </c>
      <c r="H25" s="67">
        <f>LARGE((C25,E25,G25),1)</f>
        <v>179.5791877344642</v>
      </c>
      <c r="I25" s="66">
        <v>9</v>
      </c>
    </row>
    <row r="26" spans="1:9" ht="15" customHeight="1">
      <c r="A26" s="86" t="s">
        <v>61</v>
      </c>
      <c r="B26" s="78">
        <v>0</v>
      </c>
      <c r="C26" s="80">
        <f>B26/B$15*1000*B$14</f>
        <v>0</v>
      </c>
      <c r="D26" s="79">
        <v>0</v>
      </c>
      <c r="E26" s="80">
        <f t="shared" si="0"/>
        <v>0</v>
      </c>
      <c r="F26" s="79">
        <v>14.73</v>
      </c>
      <c r="G26" s="80">
        <f t="shared" si="0"/>
        <v>120.12722231283639</v>
      </c>
      <c r="H26" s="67">
        <f>LARGE((C26,E26,G26),1)</f>
        <v>120.12722231283639</v>
      </c>
      <c r="I26" s="66">
        <v>10</v>
      </c>
    </row>
    <row r="27" spans="1:9" ht="15" customHeight="1">
      <c r="A27" s="86" t="s">
        <v>63</v>
      </c>
      <c r="B27" s="78">
        <v>0</v>
      </c>
      <c r="C27" s="80">
        <f>B27/B$15*1000*B$14</f>
        <v>0</v>
      </c>
      <c r="D27" s="79">
        <v>0</v>
      </c>
      <c r="E27" s="80">
        <f t="shared" si="0"/>
        <v>0</v>
      </c>
      <c r="F27" s="79">
        <v>6.87</v>
      </c>
      <c r="G27" s="80">
        <f t="shared" si="0"/>
        <v>56.026749306801499</v>
      </c>
      <c r="H27" s="67">
        <f>LARGE((C27,E27,G27),1)</f>
        <v>56.026749306801499</v>
      </c>
      <c r="I27" s="66">
        <v>11</v>
      </c>
    </row>
    <row r="28" spans="1:9" ht="15" customHeight="1">
      <c r="A28" s="86" t="s">
        <v>65</v>
      </c>
      <c r="B28" s="78">
        <v>0</v>
      </c>
      <c r="C28" s="80">
        <f t="shared" si="0"/>
        <v>0</v>
      </c>
      <c r="D28" s="79">
        <v>0</v>
      </c>
      <c r="E28" s="80">
        <f t="shared" si="0"/>
        <v>0</v>
      </c>
      <c r="F28" s="79">
        <v>5.68</v>
      </c>
      <c r="G28" s="80">
        <f t="shared" si="0"/>
        <v>46.321970314793667</v>
      </c>
      <c r="H28" s="67">
        <f>LARGE((C28,E28,G28),1)</f>
        <v>46.321970314793667</v>
      </c>
      <c r="I28" s="66">
        <v>12</v>
      </c>
    </row>
    <row r="29" spans="1:9" ht="15" customHeight="1">
      <c r="A29" s="86" t="s">
        <v>67</v>
      </c>
      <c r="B29" s="78">
        <v>0</v>
      </c>
      <c r="C29" s="80">
        <f t="shared" si="0"/>
        <v>0</v>
      </c>
      <c r="D29" s="79">
        <v>0</v>
      </c>
      <c r="E29" s="80">
        <f t="shared" si="0"/>
        <v>0</v>
      </c>
      <c r="F29" s="79">
        <v>1.21</v>
      </c>
      <c r="G29" s="80">
        <f t="shared" si="0"/>
        <v>9.867884521285271</v>
      </c>
      <c r="H29" s="67">
        <f>LARGE((C29,E29,G29),1)</f>
        <v>9.867884521285271</v>
      </c>
      <c r="I29" s="66">
        <v>13</v>
      </c>
    </row>
    <row r="30" spans="1:9" ht="15" customHeight="1">
      <c r="A30" s="69"/>
      <c r="B30" s="78">
        <v>0</v>
      </c>
      <c r="C30" s="80">
        <f t="shared" si="0"/>
        <v>0</v>
      </c>
      <c r="D30" s="79">
        <v>0</v>
      </c>
      <c r="E30" s="80">
        <f t="shared" si="0"/>
        <v>0</v>
      </c>
      <c r="F30" s="79">
        <v>0</v>
      </c>
      <c r="G30" s="80">
        <f t="shared" si="0"/>
        <v>0</v>
      </c>
      <c r="H30" s="67">
        <f>LARGE((C30,E30,G30),1)</f>
        <v>0</v>
      </c>
      <c r="I30" s="66"/>
    </row>
    <row r="31" spans="1:9" ht="15" customHeight="1">
      <c r="A31" s="77"/>
      <c r="B31" s="78">
        <v>0</v>
      </c>
      <c r="C31" s="80">
        <f t="shared" si="0"/>
        <v>0</v>
      </c>
      <c r="D31" s="79">
        <v>0</v>
      </c>
      <c r="E31" s="80">
        <f t="shared" si="0"/>
        <v>0</v>
      </c>
      <c r="F31" s="79">
        <v>0</v>
      </c>
      <c r="G31" s="80">
        <f t="shared" si="0"/>
        <v>0</v>
      </c>
      <c r="H31" s="67">
        <f>LARGE((C31,E31,G31),1)</f>
        <v>0</v>
      </c>
      <c r="I31" s="66"/>
    </row>
    <row r="32" spans="1:9" ht="15" customHeight="1">
      <c r="A32" s="71"/>
      <c r="B32" s="78">
        <v>0</v>
      </c>
      <c r="C32" s="80">
        <f t="shared" si="0"/>
        <v>0</v>
      </c>
      <c r="D32" s="79">
        <v>0</v>
      </c>
      <c r="E32" s="80">
        <f t="shared" si="0"/>
        <v>0</v>
      </c>
      <c r="F32" s="79">
        <v>0</v>
      </c>
      <c r="G32" s="80">
        <f t="shared" si="0"/>
        <v>0</v>
      </c>
      <c r="H32" s="67">
        <f>LARGE((C32,E32,G32),1)</f>
        <v>0</v>
      </c>
      <c r="I32" s="66"/>
    </row>
    <row r="33" spans="1:9" ht="15" customHeight="1">
      <c r="A33" s="72"/>
      <c r="B33" s="78">
        <v>0</v>
      </c>
      <c r="C33" s="80">
        <f t="shared" si="0"/>
        <v>0</v>
      </c>
      <c r="D33" s="79">
        <v>0</v>
      </c>
      <c r="E33" s="80">
        <f t="shared" si="0"/>
        <v>0</v>
      </c>
      <c r="F33" s="79">
        <v>0</v>
      </c>
      <c r="G33" s="80">
        <f t="shared" si="0"/>
        <v>0</v>
      </c>
      <c r="H33" s="67">
        <f>LARGE((C33,E33,G33),1)</f>
        <v>0</v>
      </c>
      <c r="I33" s="66"/>
    </row>
    <row r="34" spans="1:9" ht="15" customHeight="1">
      <c r="A34" s="70"/>
      <c r="B34" s="78">
        <v>0</v>
      </c>
      <c r="C34" s="80">
        <f t="shared" si="0"/>
        <v>0</v>
      </c>
      <c r="D34" s="79">
        <v>0</v>
      </c>
      <c r="E34" s="80">
        <f t="shared" si="0"/>
        <v>0</v>
      </c>
      <c r="F34" s="79">
        <v>0</v>
      </c>
      <c r="G34" s="80">
        <f t="shared" si="0"/>
        <v>0</v>
      </c>
      <c r="H34" s="67">
        <f>LARGE((C34,E34,G34),1)</f>
        <v>0</v>
      </c>
      <c r="I34" s="66"/>
    </row>
    <row r="35" spans="1:9" ht="15" customHeight="1">
      <c r="A35" s="70"/>
      <c r="B35" s="78">
        <v>0</v>
      </c>
      <c r="C35" s="80">
        <f t="shared" si="0"/>
        <v>0</v>
      </c>
      <c r="D35" s="79">
        <v>0</v>
      </c>
      <c r="E35" s="80">
        <f t="shared" si="0"/>
        <v>0</v>
      </c>
      <c r="F35" s="79">
        <v>0</v>
      </c>
      <c r="G35" s="80">
        <f t="shared" si="0"/>
        <v>0</v>
      </c>
      <c r="H35" s="67">
        <f>LARGE((C35,E35,G35),1)</f>
        <v>0</v>
      </c>
      <c r="I35" s="66"/>
    </row>
    <row r="36" spans="1:9" ht="15" customHeight="1">
      <c r="A36" s="70"/>
      <c r="B36" s="78">
        <v>0</v>
      </c>
      <c r="C36" s="80">
        <f t="shared" si="0"/>
        <v>0</v>
      </c>
      <c r="D36" s="79">
        <v>0</v>
      </c>
      <c r="E36" s="80">
        <f t="shared" si="0"/>
        <v>0</v>
      </c>
      <c r="F36" s="79">
        <v>0</v>
      </c>
      <c r="G36" s="80">
        <f t="shared" si="0"/>
        <v>0</v>
      </c>
      <c r="H36" s="67">
        <f>LARGE((C36,E36,G36),1)</f>
        <v>0</v>
      </c>
      <c r="I36" s="66"/>
    </row>
    <row r="37" spans="1:9" ht="15" customHeight="1">
      <c r="A37" s="70"/>
      <c r="B37" s="78">
        <v>0</v>
      </c>
      <c r="C37" s="80">
        <f t="shared" si="0"/>
        <v>0</v>
      </c>
      <c r="D37" s="79">
        <v>0</v>
      </c>
      <c r="E37" s="80">
        <f t="shared" si="0"/>
        <v>0</v>
      </c>
      <c r="F37" s="79">
        <v>0</v>
      </c>
      <c r="G37" s="80">
        <f t="shared" si="0"/>
        <v>0</v>
      </c>
      <c r="H37" s="67">
        <f>LARGE((C37,E37,G37),1)</f>
        <v>0</v>
      </c>
      <c r="I37" s="66"/>
    </row>
    <row r="38" spans="1:9" ht="15" customHeight="1">
      <c r="A38" s="71"/>
      <c r="B38" s="78">
        <v>0</v>
      </c>
      <c r="C38" s="80">
        <f t="shared" si="0"/>
        <v>0</v>
      </c>
      <c r="D38" s="79">
        <v>0</v>
      </c>
      <c r="E38" s="80">
        <f t="shared" si="0"/>
        <v>0</v>
      </c>
      <c r="F38" s="79">
        <v>0</v>
      </c>
      <c r="G38" s="80">
        <f t="shared" si="0"/>
        <v>0</v>
      </c>
      <c r="H38" s="67">
        <f>LARGE((C38,E38,G38),1)</f>
        <v>0</v>
      </c>
      <c r="I38" s="66"/>
    </row>
    <row r="39" spans="1:9" ht="15" customHeight="1">
      <c r="A39" s="71"/>
      <c r="B39" s="78">
        <v>0</v>
      </c>
      <c r="C39" s="80">
        <f t="shared" si="0"/>
        <v>0</v>
      </c>
      <c r="D39" s="79">
        <v>0</v>
      </c>
      <c r="E39" s="80">
        <f t="shared" si="0"/>
        <v>0</v>
      </c>
      <c r="F39" s="79">
        <v>0</v>
      </c>
      <c r="G39" s="80">
        <f t="shared" si="0"/>
        <v>0</v>
      </c>
      <c r="H39" s="67">
        <f>LARGE((C39,E39,G39),1)</f>
        <v>0</v>
      </c>
      <c r="I39" s="66"/>
    </row>
    <row r="40" spans="1:9" ht="15" customHeight="1">
      <c r="A40" s="70"/>
      <c r="B40" s="78">
        <v>0</v>
      </c>
      <c r="C40" s="80">
        <f t="shared" si="0"/>
        <v>0</v>
      </c>
      <c r="D40" s="79">
        <v>0</v>
      </c>
      <c r="E40" s="80">
        <f t="shared" si="0"/>
        <v>0</v>
      </c>
      <c r="F40" s="79">
        <v>0</v>
      </c>
      <c r="G40" s="80">
        <f t="shared" si="0"/>
        <v>0</v>
      </c>
      <c r="H40" s="67">
        <f>LARGE((C40,E40,G40),1)</f>
        <v>0</v>
      </c>
      <c r="I40" s="66"/>
    </row>
    <row r="41" spans="1:9" ht="15" customHeight="1">
      <c r="A41" s="70"/>
      <c r="B41" s="79">
        <v>0</v>
      </c>
      <c r="C41" s="80">
        <f t="shared" si="0"/>
        <v>0</v>
      </c>
      <c r="D41" s="79">
        <v>0</v>
      </c>
      <c r="E41" s="80">
        <f t="shared" si="0"/>
        <v>0</v>
      </c>
      <c r="F41" s="79">
        <v>0</v>
      </c>
      <c r="G41" s="80">
        <f t="shared" si="0"/>
        <v>0</v>
      </c>
      <c r="H41" s="67">
        <f>LARGE((C41,E41,G41),1)</f>
        <v>0</v>
      </c>
      <c r="I41" s="66"/>
    </row>
    <row r="42" spans="1:9" ht="15" customHeight="1">
      <c r="A42" s="77"/>
      <c r="B42" s="79">
        <v>0</v>
      </c>
      <c r="C42" s="80">
        <f t="shared" si="0"/>
        <v>0</v>
      </c>
      <c r="D42" s="79">
        <v>0</v>
      </c>
      <c r="E42" s="80">
        <f t="shared" si="0"/>
        <v>0</v>
      </c>
      <c r="F42" s="79">
        <v>0</v>
      </c>
      <c r="G42" s="80">
        <f t="shared" si="0"/>
        <v>0</v>
      </c>
      <c r="H42" s="67">
        <f>LARGE((C42,E42,G42),1)</f>
        <v>0</v>
      </c>
      <c r="I42" s="66"/>
    </row>
    <row r="43" spans="1:9" ht="15" customHeight="1">
      <c r="A43" s="70"/>
      <c r="B43" s="79">
        <v>0</v>
      </c>
      <c r="C43" s="80">
        <f t="shared" si="0"/>
        <v>0</v>
      </c>
      <c r="D43" s="79">
        <v>0</v>
      </c>
      <c r="E43" s="80">
        <f t="shared" si="0"/>
        <v>0</v>
      </c>
      <c r="F43" s="79">
        <v>0</v>
      </c>
      <c r="G43" s="80">
        <f t="shared" si="0"/>
        <v>0</v>
      </c>
      <c r="H43" s="67">
        <f>LARGE((C43,E43,G43),1)</f>
        <v>0</v>
      </c>
      <c r="I43" s="66"/>
    </row>
    <row r="44" spans="1:9" ht="15" customHeight="1">
      <c r="A44" s="70"/>
      <c r="B44" s="79">
        <v>0</v>
      </c>
      <c r="C44" s="80">
        <f t="shared" si="0"/>
        <v>0</v>
      </c>
      <c r="D44" s="79">
        <v>0</v>
      </c>
      <c r="E44" s="80">
        <f t="shared" si="0"/>
        <v>0</v>
      </c>
      <c r="F44" s="79">
        <v>0</v>
      </c>
      <c r="G44" s="80">
        <f t="shared" si="0"/>
        <v>0</v>
      </c>
      <c r="H44" s="67">
        <f>LARGE((C44,E44,G44),1)</f>
        <v>0</v>
      </c>
      <c r="I44" s="66"/>
    </row>
    <row r="45" spans="1:9" ht="15" customHeight="1">
      <c r="A45" s="71"/>
      <c r="B45" s="79">
        <v>0</v>
      </c>
      <c r="C45" s="80">
        <f t="shared" si="0"/>
        <v>0</v>
      </c>
      <c r="D45" s="79">
        <v>0</v>
      </c>
      <c r="E45" s="80">
        <f t="shared" si="0"/>
        <v>0</v>
      </c>
      <c r="F45" s="79">
        <v>0</v>
      </c>
      <c r="G45" s="80">
        <f t="shared" si="0"/>
        <v>0</v>
      </c>
      <c r="H45" s="67">
        <f>LARGE((C45,E45,G45),1)</f>
        <v>0</v>
      </c>
      <c r="I45" s="66"/>
    </row>
    <row r="46" spans="1:9" ht="15" customHeight="1">
      <c r="A46" s="71"/>
      <c r="B46" s="79">
        <v>0</v>
      </c>
      <c r="C46" s="80">
        <f t="shared" si="0"/>
        <v>0</v>
      </c>
      <c r="D46" s="79">
        <v>0</v>
      </c>
      <c r="E46" s="80">
        <f t="shared" si="0"/>
        <v>0</v>
      </c>
      <c r="F46" s="79">
        <v>0</v>
      </c>
      <c r="G46" s="80">
        <f t="shared" si="0"/>
        <v>0</v>
      </c>
      <c r="H46" s="67">
        <f>LARGE((C46,E46,G46),1)</f>
        <v>0</v>
      </c>
      <c r="I46" s="66"/>
    </row>
    <row r="47" spans="1:9" ht="15" customHeight="1">
      <c r="A47" s="70"/>
      <c r="B47" s="79">
        <v>0</v>
      </c>
      <c r="C47" s="80">
        <f t="shared" si="0"/>
        <v>0</v>
      </c>
      <c r="D47" s="79">
        <v>0</v>
      </c>
      <c r="E47" s="80">
        <f t="shared" si="0"/>
        <v>0</v>
      </c>
      <c r="F47" s="79">
        <v>0</v>
      </c>
      <c r="G47" s="80">
        <f t="shared" si="0"/>
        <v>0</v>
      </c>
      <c r="H47" s="67">
        <f>LARGE((C47,E47,G47),1)</f>
        <v>0</v>
      </c>
      <c r="I47" s="66"/>
    </row>
    <row r="48" spans="1:9" ht="15" customHeight="1">
      <c r="A48" s="70"/>
      <c r="B48" s="79">
        <v>0</v>
      </c>
      <c r="C48" s="80">
        <f t="shared" si="0"/>
        <v>0</v>
      </c>
      <c r="D48" s="79">
        <v>0</v>
      </c>
      <c r="E48" s="80">
        <f t="shared" si="0"/>
        <v>0</v>
      </c>
      <c r="F48" s="79">
        <v>0</v>
      </c>
      <c r="G48" s="80">
        <f t="shared" si="0"/>
        <v>0</v>
      </c>
      <c r="H48" s="67">
        <f>LARGE((C48,E48,G48),1)</f>
        <v>0</v>
      </c>
      <c r="I48" s="66"/>
    </row>
    <row r="49" spans="1:9" ht="15" customHeight="1">
      <c r="A49" s="70"/>
      <c r="B49" s="79">
        <v>0</v>
      </c>
      <c r="C49" s="80">
        <f t="shared" si="0"/>
        <v>0</v>
      </c>
      <c r="D49" s="79">
        <v>0</v>
      </c>
      <c r="E49" s="80">
        <f t="shared" si="0"/>
        <v>0</v>
      </c>
      <c r="F49" s="79">
        <v>0</v>
      </c>
      <c r="G49" s="80">
        <f t="shared" si="0"/>
        <v>0</v>
      </c>
      <c r="H49" s="67">
        <f>LARGE((C49,E49,G49),1)</f>
        <v>0</v>
      </c>
      <c r="I49" s="66"/>
    </row>
    <row r="50" spans="1:9" ht="15" customHeight="1">
      <c r="A50" s="71"/>
      <c r="B50" s="79">
        <v>0</v>
      </c>
      <c r="C50" s="80">
        <f t="shared" si="0"/>
        <v>0</v>
      </c>
      <c r="D50" s="79">
        <v>0</v>
      </c>
      <c r="E50" s="80">
        <f t="shared" si="0"/>
        <v>0</v>
      </c>
      <c r="F50" s="79">
        <v>0</v>
      </c>
      <c r="G50" s="80">
        <f t="shared" si="0"/>
        <v>0</v>
      </c>
      <c r="H50" s="67">
        <f>LARGE((C50,E50,G50),1)</f>
        <v>0</v>
      </c>
      <c r="I50" s="66"/>
    </row>
    <row r="51" spans="1:9" ht="15" customHeight="1">
      <c r="A51" s="71"/>
      <c r="B51" s="79">
        <v>0</v>
      </c>
      <c r="C51" s="80">
        <f t="shared" si="0"/>
        <v>0</v>
      </c>
      <c r="D51" s="79">
        <v>0</v>
      </c>
      <c r="E51" s="80">
        <f t="shared" si="0"/>
        <v>0</v>
      </c>
      <c r="F51" s="79">
        <v>0</v>
      </c>
      <c r="G51" s="80">
        <f t="shared" si="0"/>
        <v>0</v>
      </c>
      <c r="H51" s="67">
        <f>LARGE((C51,E51,G51),1)</f>
        <v>0</v>
      </c>
      <c r="I51" s="66"/>
    </row>
    <row r="52" spans="1:9" ht="15" customHeight="1">
      <c r="A52" s="76"/>
      <c r="B52" s="79">
        <v>0</v>
      </c>
      <c r="C52" s="80">
        <f t="shared" si="0"/>
        <v>0</v>
      </c>
      <c r="D52" s="79">
        <v>0</v>
      </c>
      <c r="E52" s="80">
        <f t="shared" si="0"/>
        <v>0</v>
      </c>
      <c r="F52" s="79">
        <v>0</v>
      </c>
      <c r="G52" s="80">
        <f t="shared" si="0"/>
        <v>0</v>
      </c>
      <c r="H52" s="67">
        <f>LARGE((C52,E52,G52),1)</f>
        <v>0</v>
      </c>
      <c r="I52" s="66"/>
    </row>
    <row r="53" spans="1:9" ht="15" customHeight="1">
      <c r="A53" s="73"/>
      <c r="B53" s="79">
        <v>0</v>
      </c>
      <c r="C53" s="80">
        <f t="shared" si="0"/>
        <v>0</v>
      </c>
      <c r="D53" s="79">
        <v>0</v>
      </c>
      <c r="E53" s="80">
        <f t="shared" si="0"/>
        <v>0</v>
      </c>
      <c r="F53" s="79">
        <v>0</v>
      </c>
      <c r="G53" s="80">
        <f t="shared" si="0"/>
        <v>0</v>
      </c>
      <c r="H53" s="67">
        <f>LARGE((C53,E53,G53),1)</f>
        <v>0</v>
      </c>
      <c r="I53" s="66"/>
    </row>
    <row r="54" spans="1:9" ht="15" customHeight="1">
      <c r="A54" s="70"/>
      <c r="B54" s="79">
        <v>0</v>
      </c>
      <c r="C54" s="80">
        <f t="shared" si="0"/>
        <v>0</v>
      </c>
      <c r="D54" s="79">
        <v>0</v>
      </c>
      <c r="E54" s="80">
        <f t="shared" si="0"/>
        <v>0</v>
      </c>
      <c r="F54" s="79">
        <v>0</v>
      </c>
      <c r="G54" s="80">
        <f t="shared" si="0"/>
        <v>0</v>
      </c>
      <c r="H54" s="67">
        <f>LARGE((C54,E54,G54),1)</f>
        <v>0</v>
      </c>
      <c r="I54" s="66"/>
    </row>
    <row r="55" spans="1:9" ht="15" customHeight="1">
      <c r="A55" s="71"/>
      <c r="B55" s="79">
        <v>0</v>
      </c>
      <c r="C55" s="80">
        <f t="shared" si="0"/>
        <v>0</v>
      </c>
      <c r="D55" s="79">
        <v>0</v>
      </c>
      <c r="E55" s="80">
        <f t="shared" si="0"/>
        <v>0</v>
      </c>
      <c r="F55" s="79">
        <v>0</v>
      </c>
      <c r="G55" s="80">
        <f t="shared" si="0"/>
        <v>0</v>
      </c>
      <c r="H55" s="67">
        <f>LARGE((C55,E55,G55),1)</f>
        <v>0</v>
      </c>
      <c r="I55" s="66"/>
    </row>
    <row r="56" spans="1:9" ht="15" customHeight="1">
      <c r="A56" s="71"/>
      <c r="B56" s="79">
        <v>0</v>
      </c>
      <c r="C56" s="80">
        <f t="shared" si="0"/>
        <v>0</v>
      </c>
      <c r="D56" s="79">
        <v>0</v>
      </c>
      <c r="E56" s="80">
        <f t="shared" si="0"/>
        <v>0</v>
      </c>
      <c r="F56" s="79">
        <v>0</v>
      </c>
      <c r="G56" s="80">
        <f t="shared" si="0"/>
        <v>0</v>
      </c>
      <c r="H56" s="67">
        <f>LARGE((C56,E56,G56),1)</f>
        <v>0</v>
      </c>
      <c r="I56" s="66"/>
    </row>
    <row r="57" spans="1:9" ht="15" customHeight="1">
      <c r="A57" s="74"/>
      <c r="B57" s="79">
        <v>0</v>
      </c>
      <c r="C57" s="80">
        <f t="shared" si="0"/>
        <v>0</v>
      </c>
      <c r="D57" s="79">
        <v>0</v>
      </c>
      <c r="E57" s="80">
        <f t="shared" si="0"/>
        <v>0</v>
      </c>
      <c r="F57" s="79">
        <v>0</v>
      </c>
      <c r="G57" s="80">
        <f t="shared" si="0"/>
        <v>0</v>
      </c>
      <c r="H57" s="67">
        <f>LARGE((C57,E57,G57),1)</f>
        <v>0</v>
      </c>
      <c r="I57" s="66"/>
    </row>
    <row r="58" spans="1:9" ht="15" customHeight="1">
      <c r="A58" s="71"/>
      <c r="B58" s="79">
        <v>0</v>
      </c>
      <c r="C58" s="80">
        <f>B58/B$15*1000*B$14</f>
        <v>0</v>
      </c>
      <c r="D58" s="79">
        <v>0</v>
      </c>
      <c r="E58" s="80">
        <f>D58/D$15*1000*D$14</f>
        <v>0</v>
      </c>
      <c r="F58" s="79">
        <v>0</v>
      </c>
      <c r="G58" s="80">
        <f>F58/F$15*1000*F$14</f>
        <v>0</v>
      </c>
      <c r="H58" s="67">
        <f>LARGE((C58,E58,G58),1)</f>
        <v>0</v>
      </c>
      <c r="I58" s="66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6:C6"/>
    <mergeCell ref="B2:F2"/>
    <mergeCell ref="B4:F4"/>
    <mergeCell ref="B10:C10"/>
  </mergeCells>
  <phoneticPr fontId="1" type="noConversion"/>
  <conditionalFormatting sqref="A52">
    <cfRule type="duplicateValues" dxfId="74" priority="19"/>
  </conditionalFormatting>
  <conditionalFormatting sqref="A34:A41 A53 A32 A43:A49">
    <cfRule type="duplicateValues" dxfId="73" priority="33"/>
  </conditionalFormatting>
  <conditionalFormatting sqref="A34:A41 A53 A32 A43:A49">
    <cfRule type="duplicateValues" dxfId="72" priority="34"/>
  </conditionalFormatting>
  <conditionalFormatting sqref="A57">
    <cfRule type="duplicateValues" dxfId="71" priority="31"/>
  </conditionalFormatting>
  <conditionalFormatting sqref="A57">
    <cfRule type="duplicateValues" dxfId="70" priority="32"/>
  </conditionalFormatting>
  <conditionalFormatting sqref="A33">
    <cfRule type="duplicateValues" dxfId="69" priority="29"/>
  </conditionalFormatting>
  <conditionalFormatting sqref="A33">
    <cfRule type="duplicateValues" dxfId="68" priority="30"/>
  </conditionalFormatting>
  <conditionalFormatting sqref="A50">
    <cfRule type="duplicateValues" dxfId="67" priority="25"/>
  </conditionalFormatting>
  <conditionalFormatting sqref="A50">
    <cfRule type="duplicateValues" dxfId="66" priority="26"/>
  </conditionalFormatting>
  <conditionalFormatting sqref="A42">
    <cfRule type="duplicateValues" dxfId="65" priority="20"/>
  </conditionalFormatting>
  <conditionalFormatting sqref="A18">
    <cfRule type="duplicateValues" dxfId="64" priority="17"/>
  </conditionalFormatting>
  <conditionalFormatting sqref="A18">
    <cfRule type="duplicateValues" dxfId="63" priority="18"/>
  </conditionalFormatting>
  <conditionalFormatting sqref="A51">
    <cfRule type="duplicateValues" dxfId="62" priority="15"/>
  </conditionalFormatting>
  <conditionalFormatting sqref="A51">
    <cfRule type="duplicateValues" dxfId="61" priority="16"/>
  </conditionalFormatting>
  <conditionalFormatting sqref="A28:A30">
    <cfRule type="duplicateValues" dxfId="60" priority="13"/>
  </conditionalFormatting>
  <conditionalFormatting sqref="A28:A30">
    <cfRule type="duplicateValues" dxfId="59" priority="14"/>
  </conditionalFormatting>
  <conditionalFormatting sqref="A26:A27">
    <cfRule type="duplicateValues" dxfId="58" priority="11"/>
  </conditionalFormatting>
  <conditionalFormatting sqref="A26:A27">
    <cfRule type="duplicateValues" dxfId="57" priority="12"/>
  </conditionalFormatting>
  <conditionalFormatting sqref="A19">
    <cfRule type="duplicateValues" dxfId="56" priority="9"/>
  </conditionalFormatting>
  <conditionalFormatting sqref="A19">
    <cfRule type="duplicateValues" dxfId="55" priority="10"/>
  </conditionalFormatting>
  <conditionalFormatting sqref="A20">
    <cfRule type="duplicateValues" dxfId="54" priority="7"/>
  </conditionalFormatting>
  <conditionalFormatting sqref="A20">
    <cfRule type="duplicateValues" dxfId="53" priority="8"/>
  </conditionalFormatting>
  <conditionalFormatting sqref="A21">
    <cfRule type="duplicateValues" dxfId="52" priority="5"/>
  </conditionalFormatting>
  <conditionalFormatting sqref="A21">
    <cfRule type="duplicateValues" dxfId="51" priority="6"/>
  </conditionalFormatting>
  <conditionalFormatting sqref="A22">
    <cfRule type="duplicateValues" dxfId="50" priority="3"/>
  </conditionalFormatting>
  <conditionalFormatting sqref="A22">
    <cfRule type="duplicateValues" dxfId="49" priority="4"/>
  </conditionalFormatting>
  <conditionalFormatting sqref="A24">
    <cfRule type="duplicateValues" dxfId="48" priority="1"/>
  </conditionalFormatting>
  <conditionalFormatting sqref="A24">
    <cfRule type="duplicateValues" dxfId="47" priority="2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opLeftCell="A7" workbookViewId="0">
      <selection activeCell="A17" sqref="A17"/>
    </sheetView>
  </sheetViews>
  <sheetFormatPr baseColWidth="10" defaultColWidth="8.7109375" defaultRowHeight="13" x14ac:dyDescent="0"/>
  <cols>
    <col min="1" max="1" width="17.28515625" customWidth="1"/>
    <col min="2" max="2" width="8.7109375" customWidth="1"/>
    <col min="3" max="3" width="8.7109375" style="84" customWidth="1"/>
    <col min="4" max="8" width="8.7109375" customWidth="1"/>
    <col min="9" max="9" width="9.140625" customWidth="1"/>
  </cols>
  <sheetData>
    <row r="1" spans="1:9">
      <c r="A1" s="109"/>
      <c r="B1" s="83"/>
      <c r="C1" s="83"/>
      <c r="D1" s="83"/>
      <c r="E1" s="83"/>
      <c r="F1" s="83"/>
      <c r="G1" s="83"/>
      <c r="H1" s="83"/>
      <c r="I1" s="44"/>
    </row>
    <row r="2" spans="1:9">
      <c r="A2" s="109"/>
      <c r="B2" s="111" t="s">
        <v>39</v>
      </c>
      <c r="C2" s="111"/>
      <c r="D2" s="111"/>
      <c r="E2" s="111"/>
      <c r="F2" s="111"/>
      <c r="G2" s="83"/>
      <c r="H2" s="83"/>
      <c r="I2" s="44"/>
    </row>
    <row r="3" spans="1:9">
      <c r="A3" s="109"/>
      <c r="B3" s="83"/>
      <c r="C3" s="83"/>
      <c r="D3" s="83"/>
      <c r="E3" s="83"/>
      <c r="F3" s="83"/>
      <c r="G3" s="83"/>
      <c r="H3" s="83"/>
      <c r="I3" s="44"/>
    </row>
    <row r="4" spans="1:9">
      <c r="A4" s="109"/>
      <c r="B4" s="111" t="s">
        <v>34</v>
      </c>
      <c r="C4" s="111"/>
      <c r="D4" s="111"/>
      <c r="E4" s="111"/>
      <c r="F4" s="111"/>
      <c r="G4" s="83"/>
      <c r="H4" s="83"/>
      <c r="I4" s="44"/>
    </row>
    <row r="5" spans="1:9">
      <c r="A5" s="109"/>
      <c r="B5" s="83"/>
      <c r="C5" s="83"/>
      <c r="D5" s="83"/>
      <c r="E5" s="83"/>
      <c r="F5" s="83"/>
      <c r="G5" s="83"/>
      <c r="H5" s="83"/>
      <c r="I5" s="44"/>
    </row>
    <row r="6" spans="1:9">
      <c r="A6" s="109"/>
      <c r="B6" s="110"/>
      <c r="C6" s="110"/>
      <c r="D6" s="83"/>
      <c r="E6" s="83"/>
      <c r="F6" s="83"/>
      <c r="G6" s="83"/>
      <c r="H6" s="83"/>
      <c r="I6" s="44"/>
    </row>
    <row r="7" spans="1:9">
      <c r="A7" s="109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75</v>
      </c>
      <c r="C8" s="46"/>
      <c r="D8" s="46"/>
      <c r="E8" s="46"/>
      <c r="F8" s="82"/>
      <c r="G8" s="82"/>
      <c r="H8" s="82"/>
      <c r="I8" s="44"/>
    </row>
    <row r="9" spans="1:9">
      <c r="A9" s="45" t="s">
        <v>0</v>
      </c>
      <c r="B9" s="46" t="s">
        <v>70</v>
      </c>
      <c r="C9" s="46"/>
      <c r="D9" s="46"/>
      <c r="E9" s="46"/>
      <c r="F9" s="82"/>
      <c r="G9" s="82"/>
      <c r="H9" s="82"/>
      <c r="I9" s="44"/>
    </row>
    <row r="10" spans="1:9">
      <c r="A10" s="45" t="s">
        <v>13</v>
      </c>
      <c r="B10" s="112" t="s">
        <v>74</v>
      </c>
      <c r="C10" s="112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71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42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</v>
      </c>
      <c r="C14" s="55"/>
      <c r="D14" s="56">
        <v>0</v>
      </c>
      <c r="E14" s="55"/>
      <c r="F14" s="56">
        <v>0.5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1</v>
      </c>
      <c r="C15" s="60"/>
      <c r="D15" s="61">
        <v>1</v>
      </c>
      <c r="E15" s="60"/>
      <c r="F15" s="61">
        <v>65.09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14</v>
      </c>
    </row>
    <row r="17" spans="1:9">
      <c r="A17" s="86" t="s">
        <v>44</v>
      </c>
      <c r="B17" s="78">
        <v>0</v>
      </c>
      <c r="C17" s="80">
        <f>B17/B$15*1000*B$14</f>
        <v>0</v>
      </c>
      <c r="D17" s="79">
        <v>0</v>
      </c>
      <c r="E17" s="80">
        <f>D17/D$15*1000*D$14</f>
        <v>0</v>
      </c>
      <c r="F17" s="79">
        <v>65.09</v>
      </c>
      <c r="G17" s="80">
        <f>F17/F$15*1000*F$14</f>
        <v>500</v>
      </c>
      <c r="H17" s="67">
        <f>LARGE((C17,E17,G17),1)</f>
        <v>500</v>
      </c>
      <c r="I17" s="66">
        <v>1</v>
      </c>
    </row>
    <row r="18" spans="1:9">
      <c r="A18" s="86" t="s">
        <v>51</v>
      </c>
      <c r="B18" s="78">
        <v>0</v>
      </c>
      <c r="C18" s="80">
        <f>B18/B$15*1000*B$14</f>
        <v>0</v>
      </c>
      <c r="D18" s="79">
        <v>0</v>
      </c>
      <c r="E18" s="80">
        <f>D18/D$15*1000*D$14</f>
        <v>0</v>
      </c>
      <c r="F18" s="79">
        <v>59.37</v>
      </c>
      <c r="G18" s="80">
        <f>F18/F$15*1000*F$14</f>
        <v>456.0608388385312</v>
      </c>
      <c r="H18" s="67">
        <f>LARGE((C18,E18,G18),1)</f>
        <v>456.0608388385312</v>
      </c>
      <c r="I18" s="66">
        <v>2</v>
      </c>
    </row>
    <row r="19" spans="1:9">
      <c r="A19" s="86" t="s">
        <v>50</v>
      </c>
      <c r="B19" s="78">
        <v>0</v>
      </c>
      <c r="C19" s="80">
        <f>B19/B$15*1000*B$14</f>
        <v>0</v>
      </c>
      <c r="D19" s="79">
        <v>0</v>
      </c>
      <c r="E19" s="80">
        <f t="shared" ref="C19:G57" si="0">D19/D$15*1000*D$14</f>
        <v>0</v>
      </c>
      <c r="F19" s="79">
        <v>52.21</v>
      </c>
      <c r="G19" s="80">
        <f t="shared" si="0"/>
        <v>401.06007067137807</v>
      </c>
      <c r="H19" s="67">
        <f>LARGE((C19,E19,G19),1)</f>
        <v>401.06007067137807</v>
      </c>
      <c r="I19" s="66">
        <v>3</v>
      </c>
    </row>
    <row r="20" spans="1:9">
      <c r="A20" s="86" t="s">
        <v>47</v>
      </c>
      <c r="B20" s="78">
        <v>0</v>
      </c>
      <c r="C20" s="80">
        <f>B20/B$15*1000*B$14</f>
        <v>0</v>
      </c>
      <c r="D20" s="79">
        <v>0</v>
      </c>
      <c r="E20" s="80">
        <f t="shared" si="0"/>
        <v>0</v>
      </c>
      <c r="F20" s="79">
        <v>48.49</v>
      </c>
      <c r="G20" s="80">
        <f t="shared" si="0"/>
        <v>372.48425257335998</v>
      </c>
      <c r="H20" s="67">
        <f>LARGE((C20,E20,G20),1)</f>
        <v>372.48425257335998</v>
      </c>
      <c r="I20" s="66">
        <v>4</v>
      </c>
    </row>
    <row r="21" spans="1:9">
      <c r="A21" s="86" t="s">
        <v>53</v>
      </c>
      <c r="B21" s="78">
        <v>0</v>
      </c>
      <c r="C21" s="80">
        <f t="shared" si="0"/>
        <v>0</v>
      </c>
      <c r="D21" s="79">
        <v>0</v>
      </c>
      <c r="E21" s="80">
        <f t="shared" si="0"/>
        <v>0</v>
      </c>
      <c r="F21" s="79">
        <v>42.43</v>
      </c>
      <c r="G21" s="80">
        <f t="shared" si="0"/>
        <v>325.93332309110463</v>
      </c>
      <c r="H21" s="67">
        <f>LARGE((C21,E21,G21),1)</f>
        <v>325.93332309110463</v>
      </c>
      <c r="I21" s="66">
        <v>5</v>
      </c>
    </row>
    <row r="22" spans="1:9">
      <c r="A22" s="86" t="s">
        <v>56</v>
      </c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9">
        <v>41.07</v>
      </c>
      <c r="G22" s="80">
        <f>F22/F$15*1000*F$14</f>
        <v>315.48624980795819</v>
      </c>
      <c r="H22" s="67">
        <f>LARGE((C22,E22,G22),1)</f>
        <v>315.48624980795819</v>
      </c>
      <c r="I22" s="66">
        <v>6</v>
      </c>
    </row>
    <row r="23" spans="1:9">
      <c r="A23" s="86" t="s">
        <v>59</v>
      </c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9">
        <v>34.9</v>
      </c>
      <c r="G23" s="80">
        <f t="shared" si="0"/>
        <v>268.09033645721308</v>
      </c>
      <c r="H23" s="67">
        <f>LARGE((C23,E23,G23),1)</f>
        <v>268.09033645721308</v>
      </c>
      <c r="I23" s="66">
        <v>7</v>
      </c>
    </row>
    <row r="24" spans="1:9">
      <c r="A24" s="86" t="s">
        <v>60</v>
      </c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9">
        <v>33.49</v>
      </c>
      <c r="G24" s="80">
        <f t="shared" si="0"/>
        <v>257.2591795974804</v>
      </c>
      <c r="H24" s="67">
        <f>LARGE((C24,E24,G24),1)</f>
        <v>257.2591795974804</v>
      </c>
      <c r="I24" s="66">
        <v>8</v>
      </c>
    </row>
    <row r="25" spans="1:9">
      <c r="A25" s="86" t="s">
        <v>57</v>
      </c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27.71</v>
      </c>
      <c r="G25" s="80">
        <f t="shared" si="0"/>
        <v>212.85911814410815</v>
      </c>
      <c r="H25" s="67">
        <f>LARGE((C25,E25,G25),1)</f>
        <v>212.85911814410815</v>
      </c>
      <c r="I25" s="66">
        <v>9</v>
      </c>
    </row>
    <row r="26" spans="1:9">
      <c r="A26" s="86" t="s">
        <v>76</v>
      </c>
      <c r="B26" s="78">
        <v>0</v>
      </c>
      <c r="C26" s="80">
        <f>B26/B$15*1000*B$14</f>
        <v>0</v>
      </c>
      <c r="D26" s="79">
        <v>0</v>
      </c>
      <c r="E26" s="80">
        <f t="shared" si="0"/>
        <v>0</v>
      </c>
      <c r="F26" s="79">
        <v>20.55</v>
      </c>
      <c r="G26" s="80">
        <f t="shared" si="0"/>
        <v>157.85834997695497</v>
      </c>
      <c r="H26" s="67">
        <f>LARGE((C26,E26,G26),1)</f>
        <v>157.85834997695497</v>
      </c>
      <c r="I26" s="66">
        <v>10</v>
      </c>
    </row>
    <row r="27" spans="1:9">
      <c r="A27" s="86" t="s">
        <v>63</v>
      </c>
      <c r="B27" s="78">
        <v>0</v>
      </c>
      <c r="C27" s="80">
        <f>B27/B$15*1000*B$14</f>
        <v>0</v>
      </c>
      <c r="D27" s="79">
        <v>0</v>
      </c>
      <c r="E27" s="80">
        <f t="shared" si="0"/>
        <v>0</v>
      </c>
      <c r="F27" s="79">
        <v>18.239999999999998</v>
      </c>
      <c r="G27" s="80">
        <f t="shared" si="0"/>
        <v>140.11368873866954</v>
      </c>
      <c r="H27" s="67">
        <f>LARGE((C27,E27,G27),1)</f>
        <v>140.11368873866954</v>
      </c>
      <c r="I27" s="66">
        <v>11</v>
      </c>
    </row>
    <row r="28" spans="1:9">
      <c r="A28" s="86" t="s">
        <v>65</v>
      </c>
      <c r="B28" s="78">
        <v>0</v>
      </c>
      <c r="C28" s="80">
        <f t="shared" si="0"/>
        <v>0</v>
      </c>
      <c r="D28" s="79">
        <v>0</v>
      </c>
      <c r="E28" s="80">
        <f t="shared" si="0"/>
        <v>0</v>
      </c>
      <c r="F28" s="79">
        <v>13.6</v>
      </c>
      <c r="G28" s="80">
        <f t="shared" si="0"/>
        <v>104.47073283146412</v>
      </c>
      <c r="H28" s="67">
        <f>LARGE((C28,E28,G28),1)</f>
        <v>104.47073283146412</v>
      </c>
      <c r="I28" s="66">
        <v>12</v>
      </c>
    </row>
    <row r="29" spans="1:9">
      <c r="A29" s="86" t="s">
        <v>61</v>
      </c>
      <c r="B29" s="78">
        <v>0</v>
      </c>
      <c r="C29" s="80">
        <f t="shared" si="0"/>
        <v>0</v>
      </c>
      <c r="D29" s="79">
        <v>0</v>
      </c>
      <c r="E29" s="80">
        <f t="shared" si="0"/>
        <v>0</v>
      </c>
      <c r="F29" s="79">
        <v>2.61</v>
      </c>
      <c r="G29" s="80">
        <f t="shared" si="0"/>
        <v>20.049162697803041</v>
      </c>
      <c r="H29" s="67">
        <f>LARGE((C29,E29,G29),1)</f>
        <v>20.049162697803041</v>
      </c>
      <c r="I29" s="66">
        <v>13</v>
      </c>
    </row>
    <row r="30" spans="1:9">
      <c r="A30" s="86" t="s">
        <v>67</v>
      </c>
      <c r="B30" s="78">
        <v>0</v>
      </c>
      <c r="C30" s="80">
        <f t="shared" si="0"/>
        <v>0</v>
      </c>
      <c r="D30" s="79">
        <v>0</v>
      </c>
      <c r="E30" s="80">
        <f t="shared" si="0"/>
        <v>0</v>
      </c>
      <c r="F30" s="79">
        <v>0.86</v>
      </c>
      <c r="G30" s="80">
        <f t="shared" si="0"/>
        <v>6.60623751728376</v>
      </c>
      <c r="H30" s="67">
        <f>LARGE((C30,E30,G30),1)</f>
        <v>6.60623751728376</v>
      </c>
      <c r="I30" s="66">
        <v>14</v>
      </c>
    </row>
    <row r="31" spans="1:9">
      <c r="A31" s="77"/>
      <c r="B31" s="78">
        <v>0</v>
      </c>
      <c r="C31" s="80">
        <f t="shared" si="0"/>
        <v>0</v>
      </c>
      <c r="D31" s="79">
        <v>0</v>
      </c>
      <c r="E31" s="80">
        <f t="shared" si="0"/>
        <v>0</v>
      </c>
      <c r="F31" s="79">
        <v>0</v>
      </c>
      <c r="G31" s="80">
        <f t="shared" si="0"/>
        <v>0</v>
      </c>
      <c r="H31" s="67">
        <f>LARGE((C31,E31,G31),1)</f>
        <v>0</v>
      </c>
      <c r="I31" s="66"/>
    </row>
    <row r="32" spans="1:9">
      <c r="A32" s="71"/>
      <c r="B32" s="78">
        <v>0</v>
      </c>
      <c r="C32" s="80">
        <f t="shared" si="0"/>
        <v>0</v>
      </c>
      <c r="D32" s="79">
        <v>0</v>
      </c>
      <c r="E32" s="80">
        <f t="shared" si="0"/>
        <v>0</v>
      </c>
      <c r="F32" s="79">
        <v>0</v>
      </c>
      <c r="G32" s="80">
        <f t="shared" si="0"/>
        <v>0</v>
      </c>
      <c r="H32" s="67">
        <f>LARGE((C32,E32,G32),1)</f>
        <v>0</v>
      </c>
      <c r="I32" s="66"/>
    </row>
    <row r="33" spans="1:9">
      <c r="A33" s="72"/>
      <c r="B33" s="78">
        <v>0</v>
      </c>
      <c r="C33" s="80">
        <f t="shared" si="0"/>
        <v>0</v>
      </c>
      <c r="D33" s="79">
        <v>0</v>
      </c>
      <c r="E33" s="80">
        <f t="shared" si="0"/>
        <v>0</v>
      </c>
      <c r="F33" s="79">
        <v>0</v>
      </c>
      <c r="G33" s="80">
        <f t="shared" si="0"/>
        <v>0</v>
      </c>
      <c r="H33" s="67">
        <f>LARGE((C33,E33,G33),1)</f>
        <v>0</v>
      </c>
      <c r="I33" s="66"/>
    </row>
    <row r="34" spans="1:9">
      <c r="A34" s="70"/>
      <c r="B34" s="78">
        <v>0</v>
      </c>
      <c r="C34" s="80">
        <f t="shared" si="0"/>
        <v>0</v>
      </c>
      <c r="D34" s="79">
        <v>0</v>
      </c>
      <c r="E34" s="80">
        <f t="shared" si="0"/>
        <v>0</v>
      </c>
      <c r="F34" s="79">
        <v>0</v>
      </c>
      <c r="G34" s="80">
        <f t="shared" si="0"/>
        <v>0</v>
      </c>
      <c r="H34" s="67">
        <f>LARGE((C34,E34,G34),1)</f>
        <v>0</v>
      </c>
      <c r="I34" s="66"/>
    </row>
    <row r="35" spans="1:9">
      <c r="A35" s="70"/>
      <c r="B35" s="78">
        <v>0</v>
      </c>
      <c r="C35" s="80">
        <f t="shared" si="0"/>
        <v>0</v>
      </c>
      <c r="D35" s="79">
        <v>0</v>
      </c>
      <c r="E35" s="80">
        <f t="shared" si="0"/>
        <v>0</v>
      </c>
      <c r="F35" s="79">
        <v>0</v>
      </c>
      <c r="G35" s="80">
        <f t="shared" si="0"/>
        <v>0</v>
      </c>
      <c r="H35" s="67">
        <f>LARGE((C35,E35,G35),1)</f>
        <v>0</v>
      </c>
      <c r="I35" s="66"/>
    </row>
    <row r="36" spans="1:9">
      <c r="A36" s="70"/>
      <c r="B36" s="78">
        <v>0</v>
      </c>
      <c r="C36" s="80">
        <f t="shared" si="0"/>
        <v>0</v>
      </c>
      <c r="D36" s="79">
        <v>0</v>
      </c>
      <c r="E36" s="80">
        <f t="shared" si="0"/>
        <v>0</v>
      </c>
      <c r="F36" s="79">
        <v>0</v>
      </c>
      <c r="G36" s="80">
        <f t="shared" si="0"/>
        <v>0</v>
      </c>
      <c r="H36" s="67">
        <f>LARGE((C36,E36,G36),1)</f>
        <v>0</v>
      </c>
      <c r="I36" s="66"/>
    </row>
    <row r="37" spans="1:9">
      <c r="A37" s="70"/>
      <c r="B37" s="78">
        <v>0</v>
      </c>
      <c r="C37" s="80">
        <f t="shared" si="0"/>
        <v>0</v>
      </c>
      <c r="D37" s="79">
        <v>0</v>
      </c>
      <c r="E37" s="80">
        <f t="shared" si="0"/>
        <v>0</v>
      </c>
      <c r="F37" s="79">
        <v>0</v>
      </c>
      <c r="G37" s="80">
        <f t="shared" si="0"/>
        <v>0</v>
      </c>
      <c r="H37" s="67">
        <f>LARGE((C37,E37,G37),1)</f>
        <v>0</v>
      </c>
      <c r="I37" s="66"/>
    </row>
    <row r="38" spans="1:9">
      <c r="A38" s="71"/>
      <c r="B38" s="78">
        <v>0</v>
      </c>
      <c r="C38" s="80">
        <f t="shared" si="0"/>
        <v>0</v>
      </c>
      <c r="D38" s="79">
        <v>0</v>
      </c>
      <c r="E38" s="80">
        <f t="shared" si="0"/>
        <v>0</v>
      </c>
      <c r="F38" s="79">
        <v>0</v>
      </c>
      <c r="G38" s="80">
        <f t="shared" si="0"/>
        <v>0</v>
      </c>
      <c r="H38" s="67">
        <f>LARGE((C38,E38,G38),1)</f>
        <v>0</v>
      </c>
      <c r="I38" s="66"/>
    </row>
    <row r="39" spans="1:9">
      <c r="A39" s="71"/>
      <c r="B39" s="78">
        <v>0</v>
      </c>
      <c r="C39" s="80">
        <f t="shared" si="0"/>
        <v>0</v>
      </c>
      <c r="D39" s="79">
        <v>0</v>
      </c>
      <c r="E39" s="80">
        <f t="shared" si="0"/>
        <v>0</v>
      </c>
      <c r="F39" s="79">
        <v>0</v>
      </c>
      <c r="G39" s="80">
        <f t="shared" si="0"/>
        <v>0</v>
      </c>
      <c r="H39" s="67">
        <f>LARGE((C39,E39,G39),1)</f>
        <v>0</v>
      </c>
      <c r="I39" s="66"/>
    </row>
    <row r="40" spans="1:9">
      <c r="A40" s="70"/>
      <c r="B40" s="78">
        <v>0</v>
      </c>
      <c r="C40" s="80">
        <f t="shared" si="0"/>
        <v>0</v>
      </c>
      <c r="D40" s="79">
        <v>0</v>
      </c>
      <c r="E40" s="80">
        <f t="shared" si="0"/>
        <v>0</v>
      </c>
      <c r="F40" s="79">
        <v>0</v>
      </c>
      <c r="G40" s="80">
        <f t="shared" si="0"/>
        <v>0</v>
      </c>
      <c r="H40" s="67">
        <f>LARGE((C40,E40,G40),1)</f>
        <v>0</v>
      </c>
      <c r="I40" s="66"/>
    </row>
    <row r="41" spans="1:9">
      <c r="A41" s="70"/>
      <c r="B41" s="79">
        <v>0</v>
      </c>
      <c r="C41" s="80">
        <f t="shared" si="0"/>
        <v>0</v>
      </c>
      <c r="D41" s="79">
        <v>0</v>
      </c>
      <c r="E41" s="80">
        <f t="shared" si="0"/>
        <v>0</v>
      </c>
      <c r="F41" s="79">
        <v>0</v>
      </c>
      <c r="G41" s="80">
        <f t="shared" si="0"/>
        <v>0</v>
      </c>
      <c r="H41" s="67">
        <f>LARGE((C41,E41,G41),1)</f>
        <v>0</v>
      </c>
      <c r="I41" s="66"/>
    </row>
    <row r="42" spans="1:9">
      <c r="A42" s="77"/>
      <c r="B42" s="79">
        <v>0</v>
      </c>
      <c r="C42" s="80">
        <f t="shared" si="0"/>
        <v>0</v>
      </c>
      <c r="D42" s="79">
        <v>0</v>
      </c>
      <c r="E42" s="80">
        <f t="shared" si="0"/>
        <v>0</v>
      </c>
      <c r="F42" s="79">
        <v>0</v>
      </c>
      <c r="G42" s="80">
        <f t="shared" si="0"/>
        <v>0</v>
      </c>
      <c r="H42" s="67">
        <f>LARGE((C42,E42,G42),1)</f>
        <v>0</v>
      </c>
      <c r="I42" s="66"/>
    </row>
    <row r="43" spans="1:9">
      <c r="A43" s="70"/>
      <c r="B43" s="79">
        <v>0</v>
      </c>
      <c r="C43" s="80">
        <f t="shared" si="0"/>
        <v>0</v>
      </c>
      <c r="D43" s="79">
        <v>0</v>
      </c>
      <c r="E43" s="80">
        <f t="shared" si="0"/>
        <v>0</v>
      </c>
      <c r="F43" s="79">
        <v>0</v>
      </c>
      <c r="G43" s="80">
        <f t="shared" si="0"/>
        <v>0</v>
      </c>
      <c r="H43" s="67">
        <f>LARGE((C43,E43,G43),1)</f>
        <v>0</v>
      </c>
      <c r="I43" s="66"/>
    </row>
    <row r="44" spans="1:9">
      <c r="A44" s="70"/>
      <c r="B44" s="79">
        <v>0</v>
      </c>
      <c r="C44" s="80">
        <f t="shared" si="0"/>
        <v>0</v>
      </c>
      <c r="D44" s="79">
        <v>0</v>
      </c>
      <c r="E44" s="80">
        <f t="shared" si="0"/>
        <v>0</v>
      </c>
      <c r="F44" s="79">
        <v>0</v>
      </c>
      <c r="G44" s="80">
        <f t="shared" si="0"/>
        <v>0</v>
      </c>
      <c r="H44" s="67">
        <f>LARGE((C44,E44,G44),1)</f>
        <v>0</v>
      </c>
      <c r="I44" s="66"/>
    </row>
    <row r="45" spans="1:9">
      <c r="A45" s="71"/>
      <c r="B45" s="79">
        <v>0</v>
      </c>
      <c r="C45" s="80">
        <f t="shared" si="0"/>
        <v>0</v>
      </c>
      <c r="D45" s="79">
        <v>0</v>
      </c>
      <c r="E45" s="80">
        <f t="shared" si="0"/>
        <v>0</v>
      </c>
      <c r="F45" s="79">
        <v>0</v>
      </c>
      <c r="G45" s="80">
        <f t="shared" si="0"/>
        <v>0</v>
      </c>
      <c r="H45" s="67">
        <f>LARGE((C45,E45,G45),1)</f>
        <v>0</v>
      </c>
      <c r="I45" s="66"/>
    </row>
    <row r="46" spans="1:9">
      <c r="A46" s="71"/>
      <c r="B46" s="79">
        <v>0</v>
      </c>
      <c r="C46" s="80">
        <f t="shared" si="0"/>
        <v>0</v>
      </c>
      <c r="D46" s="79">
        <v>0</v>
      </c>
      <c r="E46" s="80">
        <f t="shared" si="0"/>
        <v>0</v>
      </c>
      <c r="F46" s="79">
        <v>0</v>
      </c>
      <c r="G46" s="80">
        <f t="shared" si="0"/>
        <v>0</v>
      </c>
      <c r="H46" s="67">
        <f>LARGE((C46,E46,G46),1)</f>
        <v>0</v>
      </c>
      <c r="I46" s="66"/>
    </row>
    <row r="47" spans="1:9">
      <c r="A47" s="70"/>
      <c r="B47" s="79">
        <v>0</v>
      </c>
      <c r="C47" s="80">
        <f t="shared" si="0"/>
        <v>0</v>
      </c>
      <c r="D47" s="79">
        <v>0</v>
      </c>
      <c r="E47" s="80">
        <f t="shared" si="0"/>
        <v>0</v>
      </c>
      <c r="F47" s="79">
        <v>0</v>
      </c>
      <c r="G47" s="80">
        <f t="shared" si="0"/>
        <v>0</v>
      </c>
      <c r="H47" s="67">
        <f>LARGE((C47,E47,G47),1)</f>
        <v>0</v>
      </c>
      <c r="I47" s="66"/>
    </row>
    <row r="48" spans="1:9">
      <c r="A48" s="70"/>
      <c r="B48" s="79">
        <v>0</v>
      </c>
      <c r="C48" s="80">
        <f t="shared" si="0"/>
        <v>0</v>
      </c>
      <c r="D48" s="79">
        <v>0</v>
      </c>
      <c r="E48" s="80">
        <f t="shared" si="0"/>
        <v>0</v>
      </c>
      <c r="F48" s="79">
        <v>0</v>
      </c>
      <c r="G48" s="80">
        <f t="shared" si="0"/>
        <v>0</v>
      </c>
      <c r="H48" s="67">
        <f>LARGE((C48,E48,G48),1)</f>
        <v>0</v>
      </c>
      <c r="I48" s="66"/>
    </row>
    <row r="49" spans="1:9">
      <c r="A49" s="70"/>
      <c r="B49" s="79">
        <v>0</v>
      </c>
      <c r="C49" s="80">
        <f t="shared" si="0"/>
        <v>0</v>
      </c>
      <c r="D49" s="79">
        <v>0</v>
      </c>
      <c r="E49" s="80">
        <f t="shared" si="0"/>
        <v>0</v>
      </c>
      <c r="F49" s="79">
        <v>0</v>
      </c>
      <c r="G49" s="80">
        <f t="shared" si="0"/>
        <v>0</v>
      </c>
      <c r="H49" s="67">
        <f>LARGE((C49,E49,G49),1)</f>
        <v>0</v>
      </c>
      <c r="I49" s="66"/>
    </row>
    <row r="50" spans="1:9">
      <c r="A50" s="71"/>
      <c r="B50" s="79">
        <v>0</v>
      </c>
      <c r="C50" s="80">
        <f t="shared" si="0"/>
        <v>0</v>
      </c>
      <c r="D50" s="79">
        <v>0</v>
      </c>
      <c r="E50" s="80">
        <f t="shared" si="0"/>
        <v>0</v>
      </c>
      <c r="F50" s="79">
        <v>0</v>
      </c>
      <c r="G50" s="80">
        <f t="shared" si="0"/>
        <v>0</v>
      </c>
      <c r="H50" s="67">
        <f>LARGE((C50,E50,G50),1)</f>
        <v>0</v>
      </c>
      <c r="I50" s="66"/>
    </row>
    <row r="51" spans="1:9">
      <c r="A51" s="71"/>
      <c r="B51" s="79">
        <v>0</v>
      </c>
      <c r="C51" s="80">
        <f t="shared" si="0"/>
        <v>0</v>
      </c>
      <c r="D51" s="79">
        <v>0</v>
      </c>
      <c r="E51" s="80">
        <f t="shared" si="0"/>
        <v>0</v>
      </c>
      <c r="F51" s="79">
        <v>0</v>
      </c>
      <c r="G51" s="80">
        <f t="shared" si="0"/>
        <v>0</v>
      </c>
      <c r="H51" s="67">
        <f>LARGE((C51,E51,G51),1)</f>
        <v>0</v>
      </c>
      <c r="I51" s="66"/>
    </row>
    <row r="52" spans="1:9">
      <c r="A52" s="76"/>
      <c r="B52" s="79">
        <v>0</v>
      </c>
      <c r="C52" s="80">
        <f t="shared" si="0"/>
        <v>0</v>
      </c>
      <c r="D52" s="79">
        <v>0</v>
      </c>
      <c r="E52" s="80">
        <f t="shared" si="0"/>
        <v>0</v>
      </c>
      <c r="F52" s="79">
        <v>0</v>
      </c>
      <c r="G52" s="80">
        <f t="shared" si="0"/>
        <v>0</v>
      </c>
      <c r="H52" s="67">
        <f>LARGE((C52,E52,G52),1)</f>
        <v>0</v>
      </c>
      <c r="I52" s="66"/>
    </row>
    <row r="53" spans="1:9">
      <c r="A53" s="73"/>
      <c r="B53" s="79">
        <v>0</v>
      </c>
      <c r="C53" s="80">
        <f t="shared" si="0"/>
        <v>0</v>
      </c>
      <c r="D53" s="79">
        <v>0</v>
      </c>
      <c r="E53" s="80">
        <f t="shared" si="0"/>
        <v>0</v>
      </c>
      <c r="F53" s="79">
        <v>0</v>
      </c>
      <c r="G53" s="80">
        <f t="shared" si="0"/>
        <v>0</v>
      </c>
      <c r="H53" s="67">
        <f>LARGE((C53,E53,G53),1)</f>
        <v>0</v>
      </c>
      <c r="I53" s="66"/>
    </row>
    <row r="54" spans="1:9">
      <c r="A54" s="70"/>
      <c r="B54" s="79">
        <v>0</v>
      </c>
      <c r="C54" s="80">
        <f t="shared" si="0"/>
        <v>0</v>
      </c>
      <c r="D54" s="79">
        <v>0</v>
      </c>
      <c r="E54" s="80">
        <f t="shared" si="0"/>
        <v>0</v>
      </c>
      <c r="F54" s="79">
        <v>0</v>
      </c>
      <c r="G54" s="80">
        <f t="shared" si="0"/>
        <v>0</v>
      </c>
      <c r="H54" s="67">
        <f>LARGE((C54,E54,G54),1)</f>
        <v>0</v>
      </c>
      <c r="I54" s="66"/>
    </row>
    <row r="55" spans="1:9">
      <c r="A55" s="71"/>
      <c r="B55" s="79">
        <v>0</v>
      </c>
      <c r="C55" s="80">
        <f t="shared" si="0"/>
        <v>0</v>
      </c>
      <c r="D55" s="79">
        <v>0</v>
      </c>
      <c r="E55" s="80">
        <f t="shared" si="0"/>
        <v>0</v>
      </c>
      <c r="F55" s="79">
        <v>0</v>
      </c>
      <c r="G55" s="80">
        <f t="shared" si="0"/>
        <v>0</v>
      </c>
      <c r="H55" s="67">
        <f>LARGE((C55,E55,G55),1)</f>
        <v>0</v>
      </c>
      <c r="I55" s="66"/>
    </row>
    <row r="56" spans="1:9">
      <c r="A56" s="71"/>
      <c r="B56" s="79">
        <v>0</v>
      </c>
      <c r="C56" s="80">
        <f t="shared" si="0"/>
        <v>0</v>
      </c>
      <c r="D56" s="79">
        <v>0</v>
      </c>
      <c r="E56" s="80">
        <f t="shared" si="0"/>
        <v>0</v>
      </c>
      <c r="F56" s="79">
        <v>0</v>
      </c>
      <c r="G56" s="80">
        <f t="shared" si="0"/>
        <v>0</v>
      </c>
      <c r="H56" s="67">
        <f>LARGE((C56,E56,G56),1)</f>
        <v>0</v>
      </c>
      <c r="I56" s="66"/>
    </row>
    <row r="57" spans="1:9">
      <c r="A57" s="74"/>
      <c r="B57" s="79">
        <v>0</v>
      </c>
      <c r="C57" s="80">
        <f t="shared" si="0"/>
        <v>0</v>
      </c>
      <c r="D57" s="79">
        <v>0</v>
      </c>
      <c r="E57" s="80">
        <f t="shared" si="0"/>
        <v>0</v>
      </c>
      <c r="F57" s="79">
        <v>0</v>
      </c>
      <c r="G57" s="80">
        <f t="shared" si="0"/>
        <v>0</v>
      </c>
      <c r="H57" s="67">
        <f>LARGE((C57,E57,G57),1)</f>
        <v>0</v>
      </c>
      <c r="I57" s="66"/>
    </row>
    <row r="58" spans="1:9">
      <c r="A58" s="71"/>
      <c r="B58" s="79">
        <v>0</v>
      </c>
      <c r="C58" s="80">
        <f>B58/B$15*1000*B$14</f>
        <v>0</v>
      </c>
      <c r="D58" s="79">
        <v>0</v>
      </c>
      <c r="E58" s="80">
        <f>D58/D$15*1000*D$14</f>
        <v>0</v>
      </c>
      <c r="F58" s="79">
        <v>0</v>
      </c>
      <c r="G58" s="80">
        <f>F58/F$15*1000*F$14</f>
        <v>0</v>
      </c>
      <c r="H58" s="67">
        <f>LARGE((C58,E58,G58),1)</f>
        <v>0</v>
      </c>
      <c r="I58" s="66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2">
    <cfRule type="duplicateValues" dxfId="46" priority="19"/>
  </conditionalFormatting>
  <conditionalFormatting sqref="A34:A41 A53 A32 A43:A49">
    <cfRule type="duplicateValues" dxfId="45" priority="27"/>
  </conditionalFormatting>
  <conditionalFormatting sqref="A34:A41 A53 A32 A43:A49">
    <cfRule type="duplicateValues" dxfId="44" priority="28"/>
  </conditionalFormatting>
  <conditionalFormatting sqref="A57">
    <cfRule type="duplicateValues" dxfId="43" priority="25"/>
  </conditionalFormatting>
  <conditionalFormatting sqref="A57">
    <cfRule type="duplicateValues" dxfId="42" priority="26"/>
  </conditionalFormatting>
  <conditionalFormatting sqref="A33">
    <cfRule type="duplicateValues" dxfId="41" priority="23"/>
  </conditionalFormatting>
  <conditionalFormatting sqref="A33">
    <cfRule type="duplicateValues" dxfId="40" priority="24"/>
  </conditionalFormatting>
  <conditionalFormatting sqref="A50">
    <cfRule type="duplicateValues" dxfId="39" priority="21"/>
  </conditionalFormatting>
  <conditionalFormatting sqref="A50">
    <cfRule type="duplicateValues" dxfId="38" priority="22"/>
  </conditionalFormatting>
  <conditionalFormatting sqref="A42">
    <cfRule type="duplicateValues" dxfId="37" priority="20"/>
  </conditionalFormatting>
  <conditionalFormatting sqref="A18">
    <cfRule type="duplicateValues" dxfId="36" priority="17"/>
  </conditionalFormatting>
  <conditionalFormatting sqref="A18">
    <cfRule type="duplicateValues" dxfId="35" priority="18"/>
  </conditionalFormatting>
  <conditionalFormatting sqref="A51">
    <cfRule type="duplicateValues" dxfId="34" priority="15"/>
  </conditionalFormatting>
  <conditionalFormatting sqref="A51">
    <cfRule type="duplicateValues" dxfId="33" priority="16"/>
  </conditionalFormatting>
  <conditionalFormatting sqref="A28:A30">
    <cfRule type="duplicateValues" dxfId="32" priority="13"/>
  </conditionalFormatting>
  <conditionalFormatting sqref="A28:A30">
    <cfRule type="duplicateValues" dxfId="31" priority="14"/>
  </conditionalFormatting>
  <conditionalFormatting sqref="A26:A27">
    <cfRule type="duplicateValues" dxfId="30" priority="11"/>
  </conditionalFormatting>
  <conditionalFormatting sqref="A26:A27">
    <cfRule type="duplicateValues" dxfId="29" priority="12"/>
  </conditionalFormatting>
  <conditionalFormatting sqref="A19">
    <cfRule type="duplicateValues" dxfId="28" priority="9"/>
  </conditionalFormatting>
  <conditionalFormatting sqref="A19">
    <cfRule type="duplicateValues" dxfId="27" priority="10"/>
  </conditionalFormatting>
  <conditionalFormatting sqref="A20">
    <cfRule type="duplicateValues" dxfId="26" priority="7"/>
  </conditionalFormatting>
  <conditionalFormatting sqref="A20">
    <cfRule type="duplicateValues" dxfId="25" priority="8"/>
  </conditionalFormatting>
  <conditionalFormatting sqref="A21">
    <cfRule type="duplicateValues" dxfId="24" priority="5"/>
  </conditionalFormatting>
  <conditionalFormatting sqref="A21">
    <cfRule type="duplicateValues" dxfId="23" priority="6"/>
  </conditionalFormatting>
  <conditionalFormatting sqref="A22">
    <cfRule type="duplicateValues" dxfId="22" priority="3"/>
  </conditionalFormatting>
  <conditionalFormatting sqref="A22">
    <cfRule type="duplicateValues" dxfId="21" priority="4"/>
  </conditionalFormatting>
  <conditionalFormatting sqref="A24">
    <cfRule type="duplicateValues" dxfId="20" priority="1"/>
  </conditionalFormatting>
  <conditionalFormatting sqref="A24">
    <cfRule type="duplicateValues" dxfId="19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11" workbookViewId="0">
      <selection activeCell="A27" sqref="A27"/>
    </sheetView>
  </sheetViews>
  <sheetFormatPr baseColWidth="10" defaultColWidth="8.7109375" defaultRowHeight="13" x14ac:dyDescent="0"/>
  <cols>
    <col min="1" max="1" width="17.28515625" customWidth="1"/>
    <col min="2" max="2" width="8.7109375" customWidth="1"/>
    <col min="3" max="3" width="8.7109375" style="84" customWidth="1"/>
    <col min="4" max="8" width="8.7109375" customWidth="1"/>
    <col min="9" max="9" width="9.140625" customWidth="1"/>
  </cols>
  <sheetData>
    <row r="1" spans="1:9">
      <c r="A1" s="109"/>
      <c r="B1" s="83"/>
      <c r="C1" s="83"/>
      <c r="D1" s="83"/>
      <c r="E1" s="83"/>
      <c r="F1" s="83"/>
      <c r="G1" s="83"/>
      <c r="H1" s="83"/>
      <c r="I1" s="44"/>
    </row>
    <row r="2" spans="1:9">
      <c r="A2" s="109"/>
      <c r="B2" s="111" t="s">
        <v>39</v>
      </c>
      <c r="C2" s="111"/>
      <c r="D2" s="111"/>
      <c r="E2" s="111"/>
      <c r="F2" s="111"/>
      <c r="G2" s="83"/>
      <c r="H2" s="83"/>
      <c r="I2" s="44"/>
    </row>
    <row r="3" spans="1:9">
      <c r="A3" s="109"/>
      <c r="B3" s="83"/>
      <c r="C3" s="83"/>
      <c r="D3" s="83"/>
      <c r="E3" s="83"/>
      <c r="F3" s="83"/>
      <c r="G3" s="83"/>
      <c r="H3" s="83"/>
      <c r="I3" s="44"/>
    </row>
    <row r="4" spans="1:9">
      <c r="A4" s="109"/>
      <c r="B4" s="111" t="s">
        <v>34</v>
      </c>
      <c r="C4" s="111"/>
      <c r="D4" s="111"/>
      <c r="E4" s="111"/>
      <c r="F4" s="111"/>
      <c r="G4" s="83"/>
      <c r="H4" s="83"/>
      <c r="I4" s="44"/>
    </row>
    <row r="5" spans="1:9">
      <c r="A5" s="109"/>
      <c r="B5" s="83"/>
      <c r="C5" s="83"/>
      <c r="D5" s="83"/>
      <c r="E5" s="83"/>
      <c r="F5" s="83"/>
      <c r="G5" s="83"/>
      <c r="H5" s="83"/>
      <c r="I5" s="44"/>
    </row>
    <row r="6" spans="1:9">
      <c r="A6" s="109"/>
      <c r="B6" s="110"/>
      <c r="C6" s="110"/>
      <c r="D6" s="83"/>
      <c r="E6" s="83"/>
      <c r="F6" s="83"/>
      <c r="G6" s="83"/>
      <c r="H6" s="83"/>
      <c r="I6" s="44"/>
    </row>
    <row r="7" spans="1:9">
      <c r="A7" s="109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79</v>
      </c>
      <c r="C8" s="46"/>
      <c r="D8" s="46"/>
      <c r="E8" s="46"/>
      <c r="F8" s="82"/>
      <c r="G8" s="82"/>
      <c r="H8" s="82"/>
      <c r="I8" s="44"/>
    </row>
    <row r="9" spans="1:9">
      <c r="A9" s="45" t="s">
        <v>0</v>
      </c>
      <c r="B9" s="46" t="s">
        <v>80</v>
      </c>
      <c r="C9" s="46"/>
      <c r="D9" s="46"/>
      <c r="E9" s="46"/>
      <c r="F9" s="82"/>
      <c r="G9" s="82"/>
      <c r="H9" s="82"/>
      <c r="I9" s="44"/>
    </row>
    <row r="10" spans="1:9">
      <c r="A10" s="45" t="s">
        <v>13</v>
      </c>
      <c r="B10" s="112">
        <v>42044</v>
      </c>
      <c r="C10" s="112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71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42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</v>
      </c>
      <c r="C14" s="55"/>
      <c r="D14" s="56">
        <v>0</v>
      </c>
      <c r="E14" s="55"/>
      <c r="F14" s="56">
        <v>0.5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1</v>
      </c>
      <c r="C15" s="60"/>
      <c r="D15" s="61">
        <v>1</v>
      </c>
      <c r="E15" s="60"/>
      <c r="F15" s="61">
        <v>60.51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13</v>
      </c>
    </row>
    <row r="17" spans="1:9">
      <c r="A17" s="86" t="s">
        <v>51</v>
      </c>
      <c r="B17" s="78">
        <v>0</v>
      </c>
      <c r="C17" s="80">
        <f>B17/B$15*1000*B$14</f>
        <v>0</v>
      </c>
      <c r="D17" s="79">
        <v>0</v>
      </c>
      <c r="E17" s="80">
        <f>D17/D$15*1000*D$14</f>
        <v>0</v>
      </c>
      <c r="F17" s="79">
        <v>60.51</v>
      </c>
      <c r="G17" s="80">
        <f>F17/F$15*1000*F$14</f>
        <v>500</v>
      </c>
      <c r="H17" s="67">
        <f>LARGE((C17,E17,G17),1)</f>
        <v>500</v>
      </c>
      <c r="I17" s="66">
        <v>1</v>
      </c>
    </row>
    <row r="18" spans="1:9">
      <c r="A18" s="86" t="s">
        <v>44</v>
      </c>
      <c r="B18" s="78">
        <v>0</v>
      </c>
      <c r="C18" s="80">
        <f>B18/B$15*1000*B$14</f>
        <v>0</v>
      </c>
      <c r="D18" s="79">
        <v>0</v>
      </c>
      <c r="E18" s="80">
        <f>D18/D$15*1000*D$14</f>
        <v>0</v>
      </c>
      <c r="F18" s="79">
        <v>57.58</v>
      </c>
      <c r="G18" s="80">
        <f>F18/F$15*1000*F$14</f>
        <v>475.78912576433646</v>
      </c>
      <c r="H18" s="67">
        <f>LARGE((C18,E18,G18),1)</f>
        <v>475.78912576433646</v>
      </c>
      <c r="I18" s="66">
        <v>2</v>
      </c>
    </row>
    <row r="19" spans="1:9">
      <c r="A19" s="86" t="s">
        <v>50</v>
      </c>
      <c r="B19" s="78">
        <v>0</v>
      </c>
      <c r="C19" s="80">
        <f>B19/B$15*1000*B$14</f>
        <v>0</v>
      </c>
      <c r="D19" s="79">
        <v>0</v>
      </c>
      <c r="E19" s="80">
        <f t="shared" ref="C19:G28" si="0">D19/D$15*1000*D$14</f>
        <v>0</v>
      </c>
      <c r="F19" s="79">
        <v>56.05</v>
      </c>
      <c r="G19" s="80">
        <f t="shared" si="0"/>
        <v>463.14658734093541</v>
      </c>
      <c r="H19" s="67">
        <f>LARGE((C19,E19,G19),1)</f>
        <v>463.14658734093541</v>
      </c>
      <c r="I19" s="66">
        <v>3</v>
      </c>
    </row>
    <row r="20" spans="1:9">
      <c r="A20" s="86" t="s">
        <v>47</v>
      </c>
      <c r="B20" s="78">
        <v>0</v>
      </c>
      <c r="C20" s="80">
        <f>B20/B$15*1000*B$14</f>
        <v>0</v>
      </c>
      <c r="D20" s="79">
        <v>0</v>
      </c>
      <c r="E20" s="80">
        <f t="shared" si="0"/>
        <v>0</v>
      </c>
      <c r="F20" s="79">
        <v>48.77</v>
      </c>
      <c r="G20" s="80">
        <f t="shared" si="0"/>
        <v>402.99124111717077</v>
      </c>
      <c r="H20" s="67">
        <f>LARGE((C20,E20,G20),1)</f>
        <v>402.99124111717077</v>
      </c>
      <c r="I20" s="66">
        <v>4</v>
      </c>
    </row>
    <row r="21" spans="1:9">
      <c r="A21" s="86" t="s">
        <v>53</v>
      </c>
      <c r="B21" s="78">
        <v>0</v>
      </c>
      <c r="C21" s="80">
        <f t="shared" si="0"/>
        <v>0</v>
      </c>
      <c r="D21" s="79">
        <v>0</v>
      </c>
      <c r="E21" s="80">
        <f t="shared" si="0"/>
        <v>0</v>
      </c>
      <c r="F21" s="79">
        <v>48.71</v>
      </c>
      <c r="G21" s="80">
        <f t="shared" si="0"/>
        <v>402.49545529664522</v>
      </c>
      <c r="H21" s="67">
        <f>LARGE((C21,E21,G21),1)</f>
        <v>402.49545529664522</v>
      </c>
      <c r="I21" s="66">
        <v>5</v>
      </c>
    </row>
    <row r="22" spans="1:9">
      <c r="A22" s="86" t="s">
        <v>59</v>
      </c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9">
        <v>40.89</v>
      </c>
      <c r="G22" s="80">
        <f>F22/F$15*1000*F$14</f>
        <v>337.87803668815076</v>
      </c>
      <c r="H22" s="67">
        <f>LARGE((C22,E22,G22),1)</f>
        <v>337.87803668815076</v>
      </c>
      <c r="I22" s="66">
        <v>6</v>
      </c>
    </row>
    <row r="23" spans="1:9">
      <c r="A23" s="86" t="s">
        <v>56</v>
      </c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9">
        <v>38.71</v>
      </c>
      <c r="G23" s="80">
        <f t="shared" si="0"/>
        <v>319.86448520905634</v>
      </c>
      <c r="H23" s="67">
        <f>LARGE((C23,E23,G23),1)</f>
        <v>319.86448520905634</v>
      </c>
      <c r="I23" s="66">
        <v>7</v>
      </c>
    </row>
    <row r="24" spans="1:9">
      <c r="A24" s="86" t="s">
        <v>86</v>
      </c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9">
        <v>36.22</v>
      </c>
      <c r="G24" s="80">
        <f t="shared" si="0"/>
        <v>299.2893736572467</v>
      </c>
      <c r="H24" s="67">
        <f>LARGE((C24,E24,G24),1)</f>
        <v>299.2893736572467</v>
      </c>
      <c r="I24" s="66">
        <v>8</v>
      </c>
    </row>
    <row r="25" spans="1:9">
      <c r="A25" s="86" t="s">
        <v>81</v>
      </c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25.52</v>
      </c>
      <c r="G25" s="80">
        <f t="shared" si="0"/>
        <v>210.87423566352669</v>
      </c>
      <c r="H25" s="67">
        <f>LARGE((C25,E25,G25),1)</f>
        <v>210.87423566352669</v>
      </c>
      <c r="I25" s="66">
        <v>9</v>
      </c>
    </row>
    <row r="26" spans="1:9">
      <c r="A26" s="86" t="s">
        <v>61</v>
      </c>
      <c r="B26" s="78">
        <v>0</v>
      </c>
      <c r="C26" s="80">
        <f>B26/B$15*1000*B$14</f>
        <v>0</v>
      </c>
      <c r="D26" s="79">
        <v>0</v>
      </c>
      <c r="E26" s="80">
        <f t="shared" si="0"/>
        <v>0</v>
      </c>
      <c r="F26" s="79">
        <v>25.1</v>
      </c>
      <c r="G26" s="80">
        <f t="shared" si="0"/>
        <v>207.40373491984798</v>
      </c>
      <c r="H26" s="67">
        <f>LARGE((C26,E26,G26),1)</f>
        <v>207.40373491984798</v>
      </c>
      <c r="I26" s="66">
        <v>10</v>
      </c>
    </row>
    <row r="27" spans="1:9">
      <c r="A27" s="86" t="s">
        <v>109</v>
      </c>
      <c r="B27" s="78">
        <v>0</v>
      </c>
      <c r="C27" s="80">
        <f>B27/B$15*1000*B$14</f>
        <v>0</v>
      </c>
      <c r="D27" s="79">
        <v>0</v>
      </c>
      <c r="E27" s="80">
        <f t="shared" si="0"/>
        <v>0</v>
      </c>
      <c r="F27" s="79">
        <v>24.05</v>
      </c>
      <c r="G27" s="80">
        <f t="shared" si="0"/>
        <v>198.72748306065114</v>
      </c>
      <c r="H27" s="67">
        <f>LARGE((C27,E27,G27),1)</f>
        <v>198.72748306065114</v>
      </c>
      <c r="I27" s="66">
        <v>11</v>
      </c>
    </row>
    <row r="28" spans="1:9">
      <c r="A28" s="86" t="s">
        <v>84</v>
      </c>
      <c r="B28" s="78">
        <v>0</v>
      </c>
      <c r="C28" s="80">
        <f t="shared" si="0"/>
        <v>0</v>
      </c>
      <c r="D28" s="79">
        <v>0</v>
      </c>
      <c r="E28" s="80">
        <f t="shared" si="0"/>
        <v>0</v>
      </c>
      <c r="F28" s="79">
        <v>22.98</v>
      </c>
      <c r="G28" s="80">
        <f t="shared" si="0"/>
        <v>189.88596926127912</v>
      </c>
      <c r="H28" s="67">
        <f>LARGE((C28,E28,G28),1)</f>
        <v>189.88596926127912</v>
      </c>
      <c r="I28" s="66">
        <v>12</v>
      </c>
    </row>
    <row r="29" spans="1:9">
      <c r="A29" s="86" t="s">
        <v>85</v>
      </c>
      <c r="B29" s="94">
        <v>0</v>
      </c>
      <c r="C29" s="95">
        <f t="shared" ref="C29" si="1">B29/B$15*1000*B$14</f>
        <v>0</v>
      </c>
      <c r="D29" s="96">
        <v>1</v>
      </c>
      <c r="E29" s="95">
        <f t="shared" ref="E29" si="2">D29/D$15*1000*D$14</f>
        <v>0</v>
      </c>
      <c r="F29" s="96">
        <v>22.95</v>
      </c>
      <c r="G29" s="95">
        <f t="shared" ref="G29" si="3">F29/F$15*1000*F$14</f>
        <v>189.63807635101637</v>
      </c>
      <c r="H29" s="97">
        <f>LARGE((C29,E29,G29),1)</f>
        <v>189.63807635101637</v>
      </c>
      <c r="I29" s="66">
        <v>13</v>
      </c>
    </row>
    <row r="30" spans="1:9">
      <c r="C30"/>
    </row>
    <row r="31" spans="1:9">
      <c r="C31"/>
    </row>
    <row r="32" spans="1:9">
      <c r="C32"/>
    </row>
    <row r="33" spans="3:3">
      <c r="C33"/>
    </row>
    <row r="34" spans="3:3">
      <c r="C34"/>
    </row>
    <row r="35" spans="3:3">
      <c r="C35"/>
    </row>
    <row r="36" spans="3:3">
      <c r="C36"/>
    </row>
    <row r="37" spans="3:3">
      <c r="C37"/>
    </row>
    <row r="38" spans="3:3">
      <c r="C38"/>
    </row>
    <row r="39" spans="3:3">
      <c r="C39"/>
    </row>
    <row r="40" spans="3:3">
      <c r="C40"/>
    </row>
    <row r="41" spans="3:3">
      <c r="C41"/>
    </row>
    <row r="42" spans="3:3">
      <c r="C42"/>
    </row>
    <row r="43" spans="3:3">
      <c r="C43"/>
    </row>
    <row r="44" spans="3:3">
      <c r="C44"/>
    </row>
    <row r="45" spans="3:3">
      <c r="C45"/>
    </row>
    <row r="46" spans="3:3">
      <c r="C46"/>
    </row>
    <row r="47" spans="3:3">
      <c r="C47"/>
    </row>
  </sheetData>
  <mergeCells count="5">
    <mergeCell ref="A1:A7"/>
    <mergeCell ref="B2:F2"/>
    <mergeCell ref="B4:F4"/>
    <mergeCell ref="B6:C6"/>
    <mergeCell ref="B10:C10"/>
  </mergeCells>
  <conditionalFormatting sqref="A18">
    <cfRule type="duplicateValues" dxfId="18" priority="17"/>
  </conditionalFormatting>
  <conditionalFormatting sqref="A18">
    <cfRule type="duplicateValues" dxfId="17" priority="18"/>
  </conditionalFormatting>
  <conditionalFormatting sqref="A26:A27">
    <cfRule type="duplicateValues" dxfId="16" priority="11"/>
  </conditionalFormatting>
  <conditionalFormatting sqref="A26:A27">
    <cfRule type="duplicateValues" dxfId="15" priority="12"/>
  </conditionalFormatting>
  <conditionalFormatting sqref="A19">
    <cfRule type="duplicateValues" dxfId="14" priority="9"/>
  </conditionalFormatting>
  <conditionalFormatting sqref="A19">
    <cfRule type="duplicateValues" dxfId="13" priority="10"/>
  </conditionalFormatting>
  <conditionalFormatting sqref="A20">
    <cfRule type="duplicateValues" dxfId="12" priority="7"/>
  </conditionalFormatting>
  <conditionalFormatting sqref="A20">
    <cfRule type="duplicateValues" dxfId="11" priority="8"/>
  </conditionalFormatting>
  <conditionalFormatting sqref="A21">
    <cfRule type="duplicateValues" dxfId="10" priority="5"/>
  </conditionalFormatting>
  <conditionalFormatting sqref="A21">
    <cfRule type="duplicateValues" dxfId="9" priority="6"/>
  </conditionalFormatting>
  <conditionalFormatting sqref="A22">
    <cfRule type="duplicateValues" dxfId="8" priority="3"/>
  </conditionalFormatting>
  <conditionalFormatting sqref="A22">
    <cfRule type="duplicateValues" dxfId="7" priority="4"/>
  </conditionalFormatting>
  <conditionalFormatting sqref="A24">
    <cfRule type="duplicateValues" dxfId="6" priority="1"/>
  </conditionalFormatting>
  <conditionalFormatting sqref="A24">
    <cfRule type="duplicateValues" dxfId="5" priority="2"/>
  </conditionalFormatting>
  <conditionalFormatting sqref="A28:A29">
    <cfRule type="duplicateValues" dxfId="4" priority="36"/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sqref="A1:I1048576"/>
    </sheetView>
  </sheetViews>
  <sheetFormatPr baseColWidth="10" defaultColWidth="8.7109375" defaultRowHeight="13" x14ac:dyDescent="0"/>
  <cols>
    <col min="1" max="1" width="17.28515625" customWidth="1"/>
    <col min="2" max="2" width="8.7109375" customWidth="1"/>
    <col min="3" max="3" width="8.7109375" style="84" customWidth="1"/>
    <col min="4" max="8" width="8.7109375" customWidth="1"/>
    <col min="9" max="9" width="9.140625" customWidth="1"/>
  </cols>
  <sheetData>
    <row r="1" spans="1:9">
      <c r="A1" s="109"/>
      <c r="B1" s="83"/>
      <c r="C1" s="83"/>
      <c r="D1" s="83"/>
      <c r="E1" s="83"/>
      <c r="F1" s="83"/>
      <c r="G1" s="83"/>
      <c r="H1" s="83"/>
      <c r="I1" s="44"/>
    </row>
    <row r="2" spans="1:9">
      <c r="A2" s="109"/>
      <c r="B2" s="111" t="s">
        <v>39</v>
      </c>
      <c r="C2" s="111"/>
      <c r="D2" s="111"/>
      <c r="E2" s="111"/>
      <c r="F2" s="111"/>
      <c r="G2" s="83"/>
      <c r="H2" s="83"/>
      <c r="I2" s="44"/>
    </row>
    <row r="3" spans="1:9">
      <c r="A3" s="109"/>
      <c r="B3" s="83"/>
      <c r="C3" s="83"/>
      <c r="D3" s="83"/>
      <c r="E3" s="83"/>
      <c r="F3" s="83"/>
      <c r="G3" s="83"/>
      <c r="H3" s="83"/>
      <c r="I3" s="44"/>
    </row>
    <row r="4" spans="1:9">
      <c r="A4" s="109"/>
      <c r="B4" s="111" t="s">
        <v>34</v>
      </c>
      <c r="C4" s="111"/>
      <c r="D4" s="111"/>
      <c r="E4" s="111"/>
      <c r="F4" s="111"/>
      <c r="G4" s="83"/>
      <c r="H4" s="83"/>
      <c r="I4" s="44"/>
    </row>
    <row r="5" spans="1:9">
      <c r="A5" s="109"/>
      <c r="B5" s="83"/>
      <c r="C5" s="83"/>
      <c r="D5" s="83"/>
      <c r="E5" s="83"/>
      <c r="F5" s="83"/>
      <c r="G5" s="83"/>
      <c r="H5" s="83"/>
      <c r="I5" s="44"/>
    </row>
    <row r="6" spans="1:9">
      <c r="A6" s="109"/>
      <c r="B6" s="110"/>
      <c r="C6" s="110"/>
      <c r="D6" s="83"/>
      <c r="E6" s="83"/>
      <c r="F6" s="83"/>
      <c r="G6" s="83"/>
      <c r="H6" s="83"/>
      <c r="I6" s="44"/>
    </row>
    <row r="7" spans="1:9">
      <c r="A7" s="109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89</v>
      </c>
      <c r="C8" s="46"/>
      <c r="D8" s="46"/>
      <c r="E8" s="46"/>
      <c r="F8" s="82"/>
      <c r="G8" s="82"/>
      <c r="H8" s="82"/>
      <c r="I8" s="44"/>
    </row>
    <row r="9" spans="1:9">
      <c r="A9" s="45" t="s">
        <v>0</v>
      </c>
      <c r="B9" s="46" t="s">
        <v>90</v>
      </c>
      <c r="C9" s="46"/>
      <c r="D9" s="46"/>
      <c r="E9" s="46"/>
      <c r="F9" s="82"/>
      <c r="G9" s="82"/>
      <c r="H9" s="82"/>
      <c r="I9" s="44"/>
    </row>
    <row r="10" spans="1:9">
      <c r="A10" s="45" t="s">
        <v>13</v>
      </c>
      <c r="B10" s="112" t="s">
        <v>91</v>
      </c>
      <c r="C10" s="112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71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92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</v>
      </c>
      <c r="C14" s="55"/>
      <c r="D14" s="56">
        <v>0</v>
      </c>
      <c r="E14" s="55"/>
      <c r="F14" s="56">
        <v>0.1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1</v>
      </c>
      <c r="C15" s="60"/>
      <c r="D15" s="61">
        <v>1</v>
      </c>
      <c r="E15" s="60"/>
      <c r="F15" s="61">
        <v>100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6</v>
      </c>
    </row>
    <row r="17" spans="1:9">
      <c r="A17" s="103" t="s">
        <v>93</v>
      </c>
      <c r="B17" s="78">
        <v>0</v>
      </c>
      <c r="C17" s="80">
        <f>B17/B$15*1000*B$14</f>
        <v>0</v>
      </c>
      <c r="D17" s="79">
        <v>0</v>
      </c>
      <c r="E17" s="80">
        <f>D17/D$15*1000*D$14</f>
        <v>0</v>
      </c>
      <c r="F17" s="79">
        <v>100</v>
      </c>
      <c r="G17" s="80">
        <f>F17/F$15*1000*F$14</f>
        <v>100</v>
      </c>
      <c r="H17" s="67">
        <f>LARGE((C17,E17,G17),1)</f>
        <v>100</v>
      </c>
      <c r="I17" s="66">
        <v>1</v>
      </c>
    </row>
    <row r="18" spans="1:9">
      <c r="A18" s="103" t="s">
        <v>94</v>
      </c>
      <c r="B18" s="78">
        <v>0</v>
      </c>
      <c r="C18" s="80">
        <f t="shared" ref="C18:C22" si="0">B18/B$15*1000*B$14</f>
        <v>0</v>
      </c>
      <c r="D18" s="79">
        <v>1</v>
      </c>
      <c r="E18" s="80">
        <f t="shared" ref="E18:E22" si="1">D18/D$15*1000*D$14</f>
        <v>0</v>
      </c>
      <c r="F18" s="79">
        <v>100</v>
      </c>
      <c r="G18" s="80">
        <f t="shared" ref="G18:G22" si="2">F18/F$15*1000*F$14</f>
        <v>100</v>
      </c>
      <c r="H18" s="67">
        <f>LARGE((C18,E18,G18),1)</f>
        <v>100</v>
      </c>
      <c r="I18" s="66">
        <v>1</v>
      </c>
    </row>
    <row r="19" spans="1:9">
      <c r="A19" s="103" t="s">
        <v>95</v>
      </c>
      <c r="B19" s="78">
        <v>0</v>
      </c>
      <c r="C19" s="80">
        <f t="shared" si="0"/>
        <v>0</v>
      </c>
      <c r="D19" s="79">
        <v>2</v>
      </c>
      <c r="E19" s="80">
        <f t="shared" si="1"/>
        <v>0</v>
      </c>
      <c r="F19" s="79">
        <v>100</v>
      </c>
      <c r="G19" s="80">
        <f t="shared" si="2"/>
        <v>100</v>
      </c>
      <c r="H19" s="67">
        <f>LARGE((C19,E19,G19),1)</f>
        <v>100</v>
      </c>
      <c r="I19" s="66">
        <v>1</v>
      </c>
    </row>
    <row r="20" spans="1:9">
      <c r="A20" s="103" t="s">
        <v>96</v>
      </c>
      <c r="B20" s="78">
        <v>0</v>
      </c>
      <c r="C20" s="80">
        <f t="shared" si="0"/>
        <v>0</v>
      </c>
      <c r="D20" s="79">
        <v>3</v>
      </c>
      <c r="E20" s="80">
        <f t="shared" si="1"/>
        <v>0</v>
      </c>
      <c r="F20" s="79">
        <v>100</v>
      </c>
      <c r="G20" s="80">
        <f t="shared" si="2"/>
        <v>100</v>
      </c>
      <c r="H20" s="67">
        <f>LARGE((C20,E20,G20),1)</f>
        <v>100</v>
      </c>
      <c r="I20" s="66">
        <v>1</v>
      </c>
    </row>
    <row r="21" spans="1:9">
      <c r="A21" s="103" t="s">
        <v>97</v>
      </c>
      <c r="B21" s="78">
        <v>0</v>
      </c>
      <c r="C21" s="80">
        <f t="shared" si="0"/>
        <v>0</v>
      </c>
      <c r="D21" s="79">
        <v>4</v>
      </c>
      <c r="E21" s="80">
        <f t="shared" si="1"/>
        <v>0</v>
      </c>
      <c r="F21" s="79">
        <v>100</v>
      </c>
      <c r="G21" s="80">
        <f t="shared" si="2"/>
        <v>100</v>
      </c>
      <c r="H21" s="67">
        <f>LARGE((C21,E21,G21),1)</f>
        <v>100</v>
      </c>
      <c r="I21" s="66">
        <v>1</v>
      </c>
    </row>
    <row r="22" spans="1:9">
      <c r="A22" s="103" t="s">
        <v>98</v>
      </c>
      <c r="B22" s="78">
        <v>0</v>
      </c>
      <c r="C22" s="80">
        <f t="shared" si="0"/>
        <v>0</v>
      </c>
      <c r="D22" s="79">
        <v>5</v>
      </c>
      <c r="E22" s="80">
        <f t="shared" si="1"/>
        <v>0</v>
      </c>
      <c r="F22" s="79">
        <v>100</v>
      </c>
      <c r="G22" s="80">
        <f t="shared" si="2"/>
        <v>100</v>
      </c>
      <c r="H22" s="67">
        <f>LARGE((C22,E22,G22),1)</f>
        <v>100</v>
      </c>
      <c r="I22" s="66">
        <v>1</v>
      </c>
    </row>
    <row r="23" spans="1:9">
      <c r="C23"/>
    </row>
    <row r="24" spans="1:9">
      <c r="C24"/>
    </row>
    <row r="25" spans="1:9">
      <c r="C25"/>
    </row>
    <row r="26" spans="1:9">
      <c r="C26"/>
    </row>
    <row r="27" spans="1:9">
      <c r="C27"/>
    </row>
  </sheetData>
  <mergeCells count="5">
    <mergeCell ref="A1:A7"/>
    <mergeCell ref="B2:F2"/>
    <mergeCell ref="B4:F4"/>
    <mergeCell ref="B6:C6"/>
    <mergeCell ref="B10:C10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4" workbookViewId="0">
      <selection activeCell="K16" sqref="K16"/>
    </sheetView>
  </sheetViews>
  <sheetFormatPr baseColWidth="10" defaultColWidth="8.7109375" defaultRowHeight="13" x14ac:dyDescent="0"/>
  <cols>
    <col min="1" max="1" width="17.28515625" customWidth="1"/>
    <col min="2" max="2" width="8.7109375" customWidth="1"/>
    <col min="3" max="3" width="8.7109375" style="84" customWidth="1"/>
    <col min="4" max="8" width="8.7109375" customWidth="1"/>
    <col min="9" max="9" width="9.140625" customWidth="1"/>
  </cols>
  <sheetData>
    <row r="1" spans="1:9">
      <c r="A1" s="109"/>
      <c r="B1" s="83"/>
      <c r="C1" s="83"/>
      <c r="D1" s="83"/>
      <c r="E1" s="83"/>
      <c r="F1" s="83"/>
      <c r="G1" s="83"/>
      <c r="H1" s="83"/>
      <c r="I1" s="44"/>
    </row>
    <row r="2" spans="1:9">
      <c r="A2" s="109"/>
      <c r="B2" s="111" t="s">
        <v>39</v>
      </c>
      <c r="C2" s="111"/>
      <c r="D2" s="111"/>
      <c r="E2" s="111"/>
      <c r="F2" s="111"/>
      <c r="G2" s="83"/>
      <c r="H2" s="83"/>
      <c r="I2" s="44"/>
    </row>
    <row r="3" spans="1:9">
      <c r="A3" s="109"/>
      <c r="B3" s="83"/>
      <c r="C3" s="83"/>
      <c r="D3" s="83"/>
      <c r="E3" s="83"/>
      <c r="F3" s="83"/>
      <c r="G3" s="83"/>
      <c r="H3" s="83"/>
      <c r="I3" s="44"/>
    </row>
    <row r="4" spans="1:9">
      <c r="A4" s="109"/>
      <c r="B4" s="111" t="s">
        <v>34</v>
      </c>
      <c r="C4" s="111"/>
      <c r="D4" s="111"/>
      <c r="E4" s="111"/>
      <c r="F4" s="111"/>
      <c r="G4" s="83"/>
      <c r="H4" s="83"/>
      <c r="I4" s="44"/>
    </row>
    <row r="5" spans="1:9">
      <c r="A5" s="109"/>
      <c r="B5" s="83"/>
      <c r="C5" s="83"/>
      <c r="D5" s="83"/>
      <c r="E5" s="83"/>
      <c r="F5" s="83"/>
      <c r="G5" s="83"/>
      <c r="H5" s="83"/>
      <c r="I5" s="44"/>
    </row>
    <row r="6" spans="1:9">
      <c r="A6" s="109"/>
      <c r="B6" s="110"/>
      <c r="C6" s="110"/>
      <c r="D6" s="83"/>
      <c r="E6" s="83"/>
      <c r="F6" s="83"/>
      <c r="G6" s="83"/>
      <c r="H6" s="83"/>
      <c r="I6" s="44"/>
    </row>
    <row r="7" spans="1:9">
      <c r="A7" s="109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105</v>
      </c>
      <c r="C8" s="46"/>
      <c r="D8" s="46"/>
      <c r="E8" s="46"/>
      <c r="F8" s="82"/>
      <c r="G8" s="82"/>
      <c r="H8" s="82"/>
      <c r="I8" s="44"/>
    </row>
    <row r="9" spans="1:9">
      <c r="A9" s="45" t="s">
        <v>0</v>
      </c>
      <c r="B9" s="46" t="s">
        <v>104</v>
      </c>
      <c r="C9" s="46"/>
      <c r="D9" s="46"/>
      <c r="E9" s="46"/>
      <c r="F9" s="82"/>
      <c r="G9" s="82"/>
      <c r="H9" s="82"/>
      <c r="I9" s="44"/>
    </row>
    <row r="10" spans="1:9">
      <c r="A10" s="45" t="s">
        <v>13</v>
      </c>
      <c r="B10" s="112">
        <v>42051</v>
      </c>
      <c r="C10" s="112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71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92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0.7</v>
      </c>
      <c r="C14" s="55"/>
      <c r="D14" s="56">
        <v>0</v>
      </c>
      <c r="E14" s="55"/>
      <c r="F14" s="56">
        <v>0.8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72.67</v>
      </c>
      <c r="C15" s="60"/>
      <c r="D15" s="61">
        <v>1</v>
      </c>
      <c r="E15" s="60"/>
      <c r="F15" s="61">
        <v>1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13</v>
      </c>
    </row>
    <row r="17" spans="1:9">
      <c r="A17" s="86" t="s">
        <v>107</v>
      </c>
      <c r="B17" s="78">
        <v>61.39</v>
      </c>
      <c r="C17" s="80">
        <f>B17/B$15*1000*B$14</f>
        <v>591.34443374157138</v>
      </c>
      <c r="D17" s="79">
        <v>0</v>
      </c>
      <c r="E17" s="80">
        <f>D17/D$15*1000*D$14</f>
        <v>0</v>
      </c>
      <c r="F17" s="79">
        <v>0</v>
      </c>
      <c r="G17" s="80">
        <f>F17/F$15*1000*F$14</f>
        <v>0</v>
      </c>
      <c r="H17" s="67">
        <f>LARGE((C17,E17,G17),1)</f>
        <v>591.34443374157138</v>
      </c>
      <c r="I17" s="66">
        <v>8</v>
      </c>
    </row>
    <row r="18" spans="1:9">
      <c r="A18" s="86" t="s">
        <v>44</v>
      </c>
      <c r="B18" s="78">
        <v>34.78</v>
      </c>
      <c r="C18" s="80">
        <f t="shared" ref="C18:C19" si="0">B18/B$15*1000*B$14</f>
        <v>335.02132929682119</v>
      </c>
      <c r="D18" s="79">
        <v>0</v>
      </c>
      <c r="E18" s="80">
        <f t="shared" ref="E18:E19" si="1">D18/D$15*1000*D$14</f>
        <v>0</v>
      </c>
      <c r="F18" s="79">
        <v>0</v>
      </c>
      <c r="G18" s="80">
        <f t="shared" ref="G18:G19" si="2">F18/F$15*1000*F$14</f>
        <v>0</v>
      </c>
      <c r="H18" s="67">
        <f>LARGE((C18,E18,G18),1)</f>
        <v>335.02132929682119</v>
      </c>
      <c r="I18" s="66">
        <v>12</v>
      </c>
    </row>
    <row r="19" spans="1:9">
      <c r="A19" s="86" t="s">
        <v>47</v>
      </c>
      <c r="B19" s="94">
        <v>9.02</v>
      </c>
      <c r="C19" s="95">
        <f t="shared" si="0"/>
        <v>86.885922664097961</v>
      </c>
      <c r="D19" s="96">
        <v>0</v>
      </c>
      <c r="E19" s="95">
        <f t="shared" si="1"/>
        <v>0</v>
      </c>
      <c r="F19" s="96">
        <v>0</v>
      </c>
      <c r="G19" s="95">
        <f t="shared" si="2"/>
        <v>0</v>
      </c>
      <c r="H19" s="106">
        <f>LARGE((C19,E19,G19),1)</f>
        <v>86.885922664097961</v>
      </c>
      <c r="I19" s="66">
        <v>13</v>
      </c>
    </row>
    <row r="20" spans="1:9">
      <c r="C20"/>
    </row>
    <row r="21" spans="1:9">
      <c r="C21"/>
    </row>
    <row r="22" spans="1:9">
      <c r="C22"/>
    </row>
    <row r="23" spans="1:9">
      <c r="C23"/>
    </row>
  </sheetData>
  <mergeCells count="5">
    <mergeCell ref="A1:A7"/>
    <mergeCell ref="B2:F2"/>
    <mergeCell ref="B4:F4"/>
    <mergeCell ref="B6:C6"/>
    <mergeCell ref="B10:C10"/>
  </mergeCells>
  <conditionalFormatting sqref="A18">
    <cfRule type="duplicateValues" dxfId="3" priority="3"/>
  </conditionalFormatting>
  <conditionalFormatting sqref="A18">
    <cfRule type="duplicateValues" dxfId="2" priority="4"/>
  </conditionalFormatting>
  <conditionalFormatting sqref="A19">
    <cfRule type="duplicateValues" dxfId="1" priority="1"/>
  </conditionalFormatting>
  <conditionalFormatting sqref="A19">
    <cfRule type="duplicateValues" dxfId="0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7" workbookViewId="0">
      <selection activeCell="I17" sqref="I17"/>
    </sheetView>
  </sheetViews>
  <sheetFormatPr baseColWidth="10" defaultColWidth="8.7109375" defaultRowHeight="13" x14ac:dyDescent="0"/>
  <cols>
    <col min="1" max="1" width="17.28515625" customWidth="1"/>
    <col min="2" max="2" width="8.7109375" customWidth="1"/>
    <col min="3" max="3" width="8.7109375" style="84" customWidth="1"/>
    <col min="4" max="8" width="8.7109375" customWidth="1"/>
    <col min="9" max="9" width="9.140625" customWidth="1"/>
  </cols>
  <sheetData>
    <row r="1" spans="1:9">
      <c r="A1" s="109"/>
      <c r="B1" s="83"/>
      <c r="C1" s="83"/>
      <c r="D1" s="83"/>
      <c r="E1" s="83"/>
      <c r="F1" s="83"/>
      <c r="G1" s="83"/>
      <c r="H1" s="83"/>
      <c r="I1" s="44"/>
    </row>
    <row r="2" spans="1:9">
      <c r="A2" s="109"/>
      <c r="B2" s="111" t="s">
        <v>39</v>
      </c>
      <c r="C2" s="111"/>
      <c r="D2" s="111"/>
      <c r="E2" s="111"/>
      <c r="F2" s="111"/>
      <c r="G2" s="83"/>
      <c r="H2" s="83"/>
      <c r="I2" s="44"/>
    </row>
    <row r="3" spans="1:9">
      <c r="A3" s="109"/>
      <c r="B3" s="83"/>
      <c r="C3" s="83"/>
      <c r="D3" s="83"/>
      <c r="E3" s="83"/>
      <c r="F3" s="83"/>
      <c r="G3" s="83"/>
      <c r="H3" s="83"/>
      <c r="I3" s="44"/>
    </row>
    <row r="4" spans="1:9">
      <c r="A4" s="109"/>
      <c r="B4" s="111" t="s">
        <v>34</v>
      </c>
      <c r="C4" s="111"/>
      <c r="D4" s="111"/>
      <c r="E4" s="111"/>
      <c r="F4" s="111"/>
      <c r="G4" s="83"/>
      <c r="H4" s="83"/>
      <c r="I4" s="44"/>
    </row>
    <row r="5" spans="1:9">
      <c r="A5" s="109"/>
      <c r="B5" s="83"/>
      <c r="C5" s="83"/>
      <c r="D5" s="83"/>
      <c r="E5" s="83"/>
      <c r="F5" s="83"/>
      <c r="G5" s="83"/>
      <c r="H5" s="83"/>
      <c r="I5" s="44"/>
    </row>
    <row r="6" spans="1:9">
      <c r="A6" s="109"/>
      <c r="B6" s="110"/>
      <c r="C6" s="110"/>
      <c r="D6" s="83"/>
      <c r="E6" s="83"/>
      <c r="F6" s="83"/>
      <c r="G6" s="83"/>
      <c r="H6" s="83"/>
      <c r="I6" s="44"/>
    </row>
    <row r="7" spans="1:9">
      <c r="A7" s="109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108</v>
      </c>
      <c r="C8" s="46"/>
      <c r="D8" s="46"/>
      <c r="E8" s="46"/>
      <c r="F8" s="82"/>
      <c r="G8" s="82"/>
      <c r="H8" s="82"/>
      <c r="I8" s="44"/>
    </row>
    <row r="9" spans="1:9">
      <c r="A9" s="45" t="s">
        <v>0</v>
      </c>
      <c r="B9" s="46" t="s">
        <v>90</v>
      </c>
      <c r="C9" s="46"/>
      <c r="D9" s="46"/>
      <c r="E9" s="46"/>
      <c r="F9" s="82"/>
      <c r="G9" s="82"/>
      <c r="H9" s="82"/>
      <c r="I9" s="44"/>
    </row>
    <row r="10" spans="1:9">
      <c r="A10" s="45" t="s">
        <v>13</v>
      </c>
      <c r="B10" s="112">
        <v>42056</v>
      </c>
      <c r="C10" s="112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71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92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</v>
      </c>
      <c r="C14" s="55"/>
      <c r="D14" s="56">
        <v>0</v>
      </c>
      <c r="E14" s="55"/>
      <c r="F14" s="56">
        <v>0.55000000000000004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1</v>
      </c>
      <c r="C15" s="60"/>
      <c r="D15" s="61">
        <v>1</v>
      </c>
      <c r="E15" s="60"/>
      <c r="F15" s="61">
        <v>46.42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11</v>
      </c>
    </row>
    <row r="17" spans="1:9">
      <c r="A17" s="86" t="s">
        <v>50</v>
      </c>
      <c r="B17" s="78">
        <v>0</v>
      </c>
      <c r="C17" s="80">
        <f>B17/B$15*1000*B$14</f>
        <v>0</v>
      </c>
      <c r="D17" s="79">
        <v>0</v>
      </c>
      <c r="E17" s="80">
        <f>D17/D$15*1000*D$14</f>
        <v>0</v>
      </c>
      <c r="F17" s="79">
        <v>46.42</v>
      </c>
      <c r="G17" s="80">
        <f>F17/F$15*1000*F$14</f>
        <v>550</v>
      </c>
      <c r="H17" s="67">
        <f>LARGE((C17,E17,G17),1)</f>
        <v>550</v>
      </c>
      <c r="I17" s="66">
        <v>1</v>
      </c>
    </row>
    <row r="18" spans="1:9">
      <c r="A18" s="86" t="s">
        <v>51</v>
      </c>
      <c r="B18" s="78">
        <v>0</v>
      </c>
      <c r="C18" s="80">
        <f t="shared" ref="C18:C22" si="0">B18/B$15*1000*B$14</f>
        <v>0</v>
      </c>
      <c r="D18" s="79">
        <v>0</v>
      </c>
      <c r="E18" s="80">
        <f t="shared" ref="E18:E22" si="1">D18/D$15*1000*D$14</f>
        <v>0</v>
      </c>
      <c r="F18" s="79">
        <v>45.99</v>
      </c>
      <c r="G18" s="80">
        <f t="shared" ref="G18:G22" si="2">F18/F$15*1000*F$14</f>
        <v>544.90521327014221</v>
      </c>
      <c r="H18" s="67">
        <f>LARGE((C18,E18,G18),1)</f>
        <v>544.90521327014221</v>
      </c>
      <c r="I18" s="66">
        <v>2</v>
      </c>
    </row>
    <row r="19" spans="1:9">
      <c r="A19" s="86" t="s">
        <v>53</v>
      </c>
      <c r="B19" s="78">
        <v>0</v>
      </c>
      <c r="C19" s="80">
        <f t="shared" si="0"/>
        <v>0</v>
      </c>
      <c r="D19" s="79">
        <v>0</v>
      </c>
      <c r="E19" s="80">
        <f t="shared" si="1"/>
        <v>0</v>
      </c>
      <c r="F19" s="79">
        <v>37.68</v>
      </c>
      <c r="G19" s="80">
        <f t="shared" si="2"/>
        <v>446.44549763033172</v>
      </c>
      <c r="H19" s="67">
        <f>LARGE((C19,E19,G19),1)</f>
        <v>446.44549763033172</v>
      </c>
      <c r="I19" s="66">
        <v>3</v>
      </c>
    </row>
    <row r="20" spans="1:9">
      <c r="A20" s="104" t="s">
        <v>94</v>
      </c>
      <c r="B20" s="78">
        <v>0</v>
      </c>
      <c r="C20" s="80">
        <f t="shared" si="0"/>
        <v>0</v>
      </c>
      <c r="D20" s="79">
        <v>0</v>
      </c>
      <c r="E20" s="80">
        <f t="shared" si="1"/>
        <v>0</v>
      </c>
      <c r="F20" s="79">
        <v>34.450000000000003</v>
      </c>
      <c r="G20" s="80">
        <f t="shared" si="2"/>
        <v>408.17535545023702</v>
      </c>
      <c r="H20" s="67">
        <f>LARGE((C20,E20,G20),1)</f>
        <v>408.17535545023702</v>
      </c>
      <c r="I20" s="66">
        <v>4</v>
      </c>
    </row>
    <row r="21" spans="1:9">
      <c r="A21" s="86" t="s">
        <v>59</v>
      </c>
      <c r="B21" s="78">
        <v>0</v>
      </c>
      <c r="C21" s="80">
        <f t="shared" si="0"/>
        <v>0</v>
      </c>
      <c r="D21" s="79">
        <v>0</v>
      </c>
      <c r="E21" s="80">
        <f t="shared" si="1"/>
        <v>0</v>
      </c>
      <c r="F21" s="79">
        <v>30.51</v>
      </c>
      <c r="G21" s="80">
        <f t="shared" si="2"/>
        <v>361.49289099526072</v>
      </c>
      <c r="H21" s="67">
        <f>LARGE((C21,E21,G21),1)</f>
        <v>361.49289099526072</v>
      </c>
      <c r="I21" s="66">
        <v>5</v>
      </c>
    </row>
    <row r="22" spans="1:9">
      <c r="A22" s="86" t="s">
        <v>63</v>
      </c>
      <c r="B22" s="78">
        <v>0</v>
      </c>
      <c r="C22" s="80">
        <f t="shared" si="0"/>
        <v>0</v>
      </c>
      <c r="D22" s="79">
        <v>0</v>
      </c>
      <c r="E22" s="80">
        <f t="shared" si="1"/>
        <v>0</v>
      </c>
      <c r="F22" s="79">
        <v>24.55</v>
      </c>
      <c r="G22" s="80">
        <f t="shared" si="2"/>
        <v>290.87677725118482</v>
      </c>
      <c r="H22" s="67">
        <f>LARGE((C22,E22,G22),1)</f>
        <v>290.87677725118482</v>
      </c>
      <c r="I22" s="66">
        <v>6</v>
      </c>
    </row>
    <row r="23" spans="1:9">
      <c r="A23" s="86" t="s">
        <v>109</v>
      </c>
      <c r="B23" s="78">
        <v>0</v>
      </c>
      <c r="C23" s="80">
        <f t="shared" ref="C23:C27" si="3">B23/B$15*1000*B$14</f>
        <v>0</v>
      </c>
      <c r="D23" s="79">
        <v>0</v>
      </c>
      <c r="E23" s="80">
        <f t="shared" ref="E23:E27" si="4">D23/D$15*1000*D$14</f>
        <v>0</v>
      </c>
      <c r="F23" s="79">
        <v>24.03</v>
      </c>
      <c r="G23" s="80">
        <f t="shared" ref="G23:G27" si="5">F23/F$15*1000*F$14</f>
        <v>284.71563981042658</v>
      </c>
      <c r="H23" s="67">
        <f>LARGE((C23,E23,G23),1)</f>
        <v>284.71563981042658</v>
      </c>
      <c r="I23" s="66">
        <v>7</v>
      </c>
    </row>
    <row r="24" spans="1:9">
      <c r="A24" s="86" t="s">
        <v>85</v>
      </c>
      <c r="B24" s="78">
        <v>0</v>
      </c>
      <c r="C24" s="80">
        <f t="shared" si="3"/>
        <v>0</v>
      </c>
      <c r="D24" s="79">
        <v>0</v>
      </c>
      <c r="E24" s="80">
        <f t="shared" si="4"/>
        <v>0</v>
      </c>
      <c r="F24" s="79">
        <v>23.48</v>
      </c>
      <c r="G24" s="80">
        <f t="shared" si="5"/>
        <v>278.19905213270147</v>
      </c>
      <c r="H24" s="67">
        <f>LARGE((C24,E24,G24),1)</f>
        <v>278.19905213270147</v>
      </c>
      <c r="I24" s="66">
        <v>8</v>
      </c>
    </row>
    <row r="25" spans="1:9">
      <c r="A25" s="86" t="s">
        <v>61</v>
      </c>
      <c r="B25" s="78">
        <v>0</v>
      </c>
      <c r="C25" s="80">
        <f t="shared" si="3"/>
        <v>0</v>
      </c>
      <c r="D25" s="79">
        <v>0</v>
      </c>
      <c r="E25" s="80">
        <f t="shared" si="4"/>
        <v>0</v>
      </c>
      <c r="F25" s="79">
        <v>21.21</v>
      </c>
      <c r="G25" s="80">
        <f t="shared" si="5"/>
        <v>251.30331753554503</v>
      </c>
      <c r="H25" s="67">
        <f>LARGE((C25,E25,G25),1)</f>
        <v>251.30331753554503</v>
      </c>
      <c r="I25" s="66">
        <v>9</v>
      </c>
    </row>
    <row r="26" spans="1:9">
      <c r="A26" s="86" t="s">
        <v>57</v>
      </c>
      <c r="B26" s="78">
        <v>0</v>
      </c>
      <c r="C26" s="80">
        <f t="shared" si="3"/>
        <v>0</v>
      </c>
      <c r="D26" s="79">
        <v>0</v>
      </c>
      <c r="E26" s="80">
        <f t="shared" si="4"/>
        <v>0</v>
      </c>
      <c r="F26" s="79">
        <v>9.94</v>
      </c>
      <c r="G26" s="80">
        <f t="shared" si="5"/>
        <v>117.77251184834122</v>
      </c>
      <c r="H26" s="67">
        <f>LARGE((C26,E26,G26),1)</f>
        <v>117.77251184834122</v>
      </c>
      <c r="I26" s="66">
        <v>10</v>
      </c>
    </row>
    <row r="27" spans="1:9">
      <c r="A27" s="86" t="s">
        <v>84</v>
      </c>
      <c r="B27" s="94">
        <v>0</v>
      </c>
      <c r="C27" s="95">
        <f t="shared" si="3"/>
        <v>0</v>
      </c>
      <c r="D27" s="96">
        <v>0</v>
      </c>
      <c r="E27" s="95">
        <f t="shared" si="4"/>
        <v>0</v>
      </c>
      <c r="F27" s="96">
        <v>6.75</v>
      </c>
      <c r="G27" s="95">
        <f t="shared" si="5"/>
        <v>79.976303317535539</v>
      </c>
      <c r="H27" s="97">
        <f>LARGE((C27,E27,G27),1)</f>
        <v>79.976303317535539</v>
      </c>
      <c r="I27" s="66">
        <v>11</v>
      </c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7" workbookViewId="0">
      <selection activeCell="A17" sqref="A17"/>
    </sheetView>
  </sheetViews>
  <sheetFormatPr baseColWidth="10" defaultColWidth="8.7109375" defaultRowHeight="13" x14ac:dyDescent="0"/>
  <cols>
    <col min="1" max="1" width="17.28515625" customWidth="1"/>
    <col min="2" max="2" width="8.7109375" customWidth="1"/>
    <col min="3" max="3" width="8.7109375" style="84" customWidth="1"/>
    <col min="4" max="8" width="8.7109375" customWidth="1"/>
    <col min="9" max="9" width="9.140625" customWidth="1"/>
  </cols>
  <sheetData>
    <row r="1" spans="1:9">
      <c r="A1" s="109"/>
      <c r="B1" s="83"/>
      <c r="C1" s="83"/>
      <c r="D1" s="83"/>
      <c r="E1" s="83"/>
      <c r="F1" s="83"/>
      <c r="G1" s="83"/>
      <c r="H1" s="83"/>
      <c r="I1" s="44"/>
    </row>
    <row r="2" spans="1:9">
      <c r="A2" s="109"/>
      <c r="B2" s="111" t="s">
        <v>39</v>
      </c>
      <c r="C2" s="111"/>
      <c r="D2" s="111"/>
      <c r="E2" s="111"/>
      <c r="F2" s="111"/>
      <c r="G2" s="83"/>
      <c r="H2" s="83"/>
      <c r="I2" s="44"/>
    </row>
    <row r="3" spans="1:9">
      <c r="A3" s="109"/>
      <c r="B3" s="83"/>
      <c r="C3" s="83"/>
      <c r="D3" s="83"/>
      <c r="E3" s="83"/>
      <c r="F3" s="83"/>
      <c r="G3" s="83"/>
      <c r="H3" s="83"/>
      <c r="I3" s="44"/>
    </row>
    <row r="4" spans="1:9">
      <c r="A4" s="109"/>
      <c r="B4" s="111" t="s">
        <v>34</v>
      </c>
      <c r="C4" s="111"/>
      <c r="D4" s="111"/>
      <c r="E4" s="111"/>
      <c r="F4" s="111"/>
      <c r="G4" s="83"/>
      <c r="H4" s="83"/>
      <c r="I4" s="44"/>
    </row>
    <row r="5" spans="1:9">
      <c r="A5" s="109"/>
      <c r="B5" s="83"/>
      <c r="C5" s="83"/>
      <c r="D5" s="83"/>
      <c r="E5" s="83"/>
      <c r="F5" s="83"/>
      <c r="G5" s="83"/>
      <c r="H5" s="83"/>
      <c r="I5" s="44"/>
    </row>
    <row r="6" spans="1:9">
      <c r="A6" s="109"/>
      <c r="B6" s="110"/>
      <c r="C6" s="110"/>
      <c r="D6" s="83"/>
      <c r="E6" s="83"/>
      <c r="F6" s="83"/>
      <c r="G6" s="83"/>
      <c r="H6" s="83"/>
      <c r="I6" s="44"/>
    </row>
    <row r="7" spans="1:9">
      <c r="A7" s="109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110</v>
      </c>
      <c r="C8" s="46"/>
      <c r="D8" s="46"/>
      <c r="E8" s="46"/>
      <c r="F8" s="82"/>
      <c r="G8" s="82"/>
      <c r="H8" s="82"/>
      <c r="I8" s="44"/>
    </row>
    <row r="9" spans="1:9">
      <c r="A9" s="45" t="s">
        <v>0</v>
      </c>
      <c r="B9" s="46" t="s">
        <v>90</v>
      </c>
      <c r="C9" s="46"/>
      <c r="D9" s="46"/>
      <c r="E9" s="46"/>
      <c r="F9" s="82"/>
      <c r="G9" s="82"/>
      <c r="H9" s="82"/>
      <c r="I9" s="44"/>
    </row>
    <row r="10" spans="1:9">
      <c r="A10" s="45" t="s">
        <v>13</v>
      </c>
      <c r="B10" s="112">
        <v>42057</v>
      </c>
      <c r="C10" s="112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102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42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</v>
      </c>
      <c r="C14" s="55"/>
      <c r="D14" s="56">
        <v>0</v>
      </c>
      <c r="E14" s="55"/>
      <c r="F14" s="56">
        <v>0.55000000000000004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1</v>
      </c>
      <c r="C15" s="60"/>
      <c r="D15" s="61">
        <v>1</v>
      </c>
      <c r="E15" s="60"/>
      <c r="F15" s="61">
        <v>30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7</v>
      </c>
    </row>
    <row r="17" spans="1:9">
      <c r="A17" s="86" t="s">
        <v>50</v>
      </c>
      <c r="B17" s="78">
        <v>0</v>
      </c>
      <c r="C17" s="80">
        <f>B17/B$15*1000*B$14</f>
        <v>0</v>
      </c>
      <c r="D17" s="79">
        <v>0</v>
      </c>
      <c r="E17" s="80">
        <f>D17/D$15*1000*D$14</f>
        <v>0</v>
      </c>
      <c r="F17" s="79">
        <v>30</v>
      </c>
      <c r="G17" s="80">
        <f>F17/F$15*1000*F$14</f>
        <v>550</v>
      </c>
      <c r="H17" s="67">
        <f>LARGE((C17,E17,G17),1)</f>
        <v>550</v>
      </c>
      <c r="I17" s="66">
        <v>1</v>
      </c>
    </row>
    <row r="18" spans="1:9">
      <c r="A18" s="86" t="s">
        <v>51</v>
      </c>
      <c r="B18" s="78">
        <v>0</v>
      </c>
      <c r="C18" s="80">
        <f t="shared" ref="C18:C22" si="0">B18/B$15*1000*B$14</f>
        <v>0</v>
      </c>
      <c r="D18" s="79">
        <v>1</v>
      </c>
      <c r="E18" s="80">
        <f t="shared" ref="E18:E22" si="1">D18/D$15*1000*D$14</f>
        <v>0</v>
      </c>
      <c r="F18" s="79">
        <v>29.4</v>
      </c>
      <c r="G18" s="80">
        <f t="shared" ref="G18:G22" si="2">F18/F$15*1000*F$14</f>
        <v>539</v>
      </c>
      <c r="H18" s="67">
        <f>LARGE((C18,E18,G18),1)</f>
        <v>539</v>
      </c>
      <c r="I18" s="66">
        <v>2</v>
      </c>
    </row>
    <row r="19" spans="1:9">
      <c r="A19" s="86" t="s">
        <v>53</v>
      </c>
      <c r="B19" s="78">
        <v>0</v>
      </c>
      <c r="C19" s="80">
        <f t="shared" si="0"/>
        <v>0</v>
      </c>
      <c r="D19" s="79">
        <v>2</v>
      </c>
      <c r="E19" s="80">
        <f t="shared" si="1"/>
        <v>0</v>
      </c>
      <c r="F19" s="79">
        <v>28.81</v>
      </c>
      <c r="G19" s="80">
        <f t="shared" si="2"/>
        <v>528.18333333333328</v>
      </c>
      <c r="H19" s="67">
        <f>LARGE((C19,E19,G19),1)</f>
        <v>528.18333333333328</v>
      </c>
      <c r="I19" s="66">
        <v>3</v>
      </c>
    </row>
    <row r="20" spans="1:9">
      <c r="A20" s="104" t="s">
        <v>94</v>
      </c>
      <c r="B20" s="78">
        <v>0</v>
      </c>
      <c r="C20" s="80">
        <f t="shared" si="0"/>
        <v>0</v>
      </c>
      <c r="D20" s="79">
        <v>3</v>
      </c>
      <c r="E20" s="80">
        <f t="shared" si="1"/>
        <v>0</v>
      </c>
      <c r="F20" s="79">
        <v>28.23</v>
      </c>
      <c r="G20" s="80">
        <f t="shared" si="2"/>
        <v>517.55000000000007</v>
      </c>
      <c r="H20" s="67">
        <f>LARGE((C20,E20,G20),1)</f>
        <v>517.55000000000007</v>
      </c>
      <c r="I20" s="66">
        <v>4</v>
      </c>
    </row>
    <row r="21" spans="1:9">
      <c r="A21" s="86" t="s">
        <v>109</v>
      </c>
      <c r="B21" s="78">
        <v>0</v>
      </c>
      <c r="C21" s="80">
        <f t="shared" si="0"/>
        <v>0</v>
      </c>
      <c r="D21" s="79">
        <v>4</v>
      </c>
      <c r="E21" s="80">
        <f t="shared" si="1"/>
        <v>0</v>
      </c>
      <c r="F21" s="79">
        <v>27.67</v>
      </c>
      <c r="G21" s="80">
        <f t="shared" si="2"/>
        <v>507.28333333333342</v>
      </c>
      <c r="H21" s="67">
        <f>LARGE((C21,E21,G21),1)</f>
        <v>507.28333333333342</v>
      </c>
      <c r="I21" s="66">
        <v>5</v>
      </c>
    </row>
    <row r="22" spans="1:9">
      <c r="A22" s="86" t="s">
        <v>57</v>
      </c>
      <c r="B22" s="78">
        <v>0</v>
      </c>
      <c r="C22" s="80">
        <f t="shared" si="0"/>
        <v>0</v>
      </c>
      <c r="D22" s="79">
        <v>5</v>
      </c>
      <c r="E22" s="80">
        <f t="shared" si="1"/>
        <v>0</v>
      </c>
      <c r="F22" s="79">
        <v>27.11</v>
      </c>
      <c r="G22" s="80">
        <f t="shared" si="2"/>
        <v>497.01666666666671</v>
      </c>
      <c r="H22" s="67">
        <f>LARGE((C22,E22,G22),1)</f>
        <v>497.01666666666671</v>
      </c>
      <c r="I22" s="66">
        <v>6</v>
      </c>
    </row>
    <row r="23" spans="1:9">
      <c r="A23" s="86" t="s">
        <v>61</v>
      </c>
      <c r="B23" s="94">
        <v>1</v>
      </c>
      <c r="C23" s="95">
        <f t="shared" ref="C23" si="3">B23/B$15*1000*B$14</f>
        <v>0</v>
      </c>
      <c r="D23" s="96">
        <v>6</v>
      </c>
      <c r="E23" s="95">
        <f t="shared" ref="E23" si="4">D23/D$15*1000*D$14</f>
        <v>0</v>
      </c>
      <c r="F23" s="96">
        <v>26.57</v>
      </c>
      <c r="G23" s="95">
        <f t="shared" ref="G23" si="5">F23/F$15*1000*F$14</f>
        <v>487.11666666666673</v>
      </c>
      <c r="H23" s="97">
        <f>LARGE((C23,E23,G23),1)</f>
        <v>487.11666666666673</v>
      </c>
      <c r="I23" s="66">
        <v>7</v>
      </c>
    </row>
    <row r="24" spans="1:9">
      <c r="C24"/>
    </row>
    <row r="25" spans="1:9">
      <c r="C25"/>
    </row>
    <row r="26" spans="1:9">
      <c r="C26"/>
    </row>
    <row r="27" spans="1:9">
      <c r="C27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RPA Caclulations</vt:lpstr>
      <vt:lpstr>Finish Order</vt:lpstr>
      <vt:lpstr>Caledon TT Day 1</vt:lpstr>
      <vt:lpstr>Caledon TT Day 2</vt:lpstr>
      <vt:lpstr>Beaver TT</vt:lpstr>
      <vt:lpstr>Fortune Fz</vt:lpstr>
      <vt:lpstr>CWG MO</vt:lpstr>
      <vt:lpstr>Fortune TT MO</vt:lpstr>
      <vt:lpstr>Fortune TT DM</vt:lpstr>
      <vt:lpstr>Jr Nats MO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Eli Budd</cp:lastModifiedBy>
  <cp:lastPrinted>2016-01-26T20:24:38Z</cp:lastPrinted>
  <dcterms:created xsi:type="dcterms:W3CDTF">2012-03-02T21:02:09Z</dcterms:created>
  <dcterms:modified xsi:type="dcterms:W3CDTF">2019-03-20T17:59:27Z</dcterms:modified>
</cp:coreProperties>
</file>