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.shortcut-targets-by-id/0B8iVkmmgv_WrcWlIeU14R3REWEE/High Performance Program Committee/2022_Ontario Rankings/"/>
    </mc:Choice>
  </mc:AlternateContent>
  <xr:revisionPtr revIDLastSave="0" documentId="8_{93401233-514E-814D-A3A8-FB3CF1A232A4}" xr6:coauthVersionLast="47" xr6:coauthVersionMax="47" xr10:uidLastSave="{00000000-0000-0000-0000-000000000000}"/>
  <bookViews>
    <workbookView xWindow="60" yWindow="0" windowWidth="25600" windowHeight="16000" tabRatio="1000" activeTab="1" xr2:uid="{00000000-000D-0000-FFFF-FFFF00000000}"/>
  </bookViews>
  <sheets>
    <sheet name="Ontario Rankings" sheetId="1" r:id="rId1"/>
    <sheet name="Finish Order" sheetId="71" r:id="rId2"/>
    <sheet name="TT MSLM -1" sheetId="105" r:id="rId3"/>
    <sheet name="TT MSLM -2" sheetId="107" r:id="rId4"/>
    <sheet name="Groms GP" sheetId="109" r:id="rId5"/>
    <sheet name="FzFest CF" sheetId="108" r:id="rId6"/>
    <sheet name="Groms BV" sheetId="110" r:id="rId7"/>
    <sheet name="TT Horseshoe -1" sheetId="111" r:id="rId8"/>
    <sheet name="TT PROV SS" sheetId="112" r:id="rId9"/>
    <sheet name="TT PROV BA" sheetId="113" r:id="rId10"/>
    <sheet name="CC Horseshoe SS" sheetId="114" r:id="rId11"/>
    <sheet name="CC Horseshoe BA" sheetId="115" r:id="rId12"/>
    <sheet name="Charts" sheetId="106" r:id="rId13"/>
  </sheets>
  <definedNames>
    <definedName name="_xlnm.Print_Titles" localSheetId="0">'Ontario Rankings'!$C:$C,'Ontario Rankings'!$1:$5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71" l="1"/>
  <c r="E8" i="71"/>
  <c r="D9" i="71"/>
  <c r="E9" i="71"/>
  <c r="D10" i="71"/>
  <c r="E10" i="71"/>
  <c r="D11" i="71"/>
  <c r="E11" i="71"/>
  <c r="D12" i="71"/>
  <c r="E12" i="71"/>
  <c r="D13" i="71"/>
  <c r="E13" i="71"/>
  <c r="D14" i="71"/>
  <c r="E14" i="71"/>
  <c r="D15" i="71"/>
  <c r="E15" i="71"/>
  <c r="D16" i="71"/>
  <c r="E16" i="71"/>
  <c r="N15" i="71"/>
  <c r="M15" i="71"/>
  <c r="L15" i="71"/>
  <c r="K15" i="71"/>
  <c r="J15" i="71"/>
  <c r="I15" i="71"/>
  <c r="H15" i="71"/>
  <c r="G15" i="71"/>
  <c r="F15" i="71"/>
  <c r="N7" i="71"/>
  <c r="K7" i="71"/>
  <c r="L7" i="71"/>
  <c r="M7" i="71"/>
  <c r="L16" i="71"/>
  <c r="K16" i="71"/>
  <c r="L14" i="71"/>
  <c r="K14" i="71"/>
  <c r="L13" i="71"/>
  <c r="K13" i="71"/>
  <c r="L12" i="71"/>
  <c r="K12" i="71"/>
  <c r="L11" i="71"/>
  <c r="K11" i="71"/>
  <c r="L10" i="71"/>
  <c r="K10" i="71"/>
  <c r="L9" i="71"/>
  <c r="K9" i="71"/>
  <c r="L8" i="71"/>
  <c r="K8" i="71"/>
  <c r="U9" i="1"/>
  <c r="T9" i="1"/>
  <c r="S9" i="1"/>
  <c r="R9" i="1"/>
  <c r="Q9" i="1"/>
  <c r="P9" i="1"/>
  <c r="O9" i="1"/>
  <c r="N9" i="1"/>
  <c r="U14" i="1"/>
  <c r="T14" i="1"/>
  <c r="U13" i="1"/>
  <c r="T13" i="1"/>
  <c r="U12" i="1"/>
  <c r="T12" i="1"/>
  <c r="U11" i="1"/>
  <c r="T11" i="1"/>
  <c r="U10" i="1"/>
  <c r="T10" i="1"/>
  <c r="U8" i="1"/>
  <c r="T8" i="1"/>
  <c r="U7" i="1"/>
  <c r="T7" i="1"/>
  <c r="U6" i="1"/>
  <c r="T6" i="1"/>
  <c r="M16" i="115"/>
  <c r="M17" i="115" s="1"/>
  <c r="M18" i="115" s="1"/>
  <c r="M19" i="115" s="1"/>
  <c r="M20" i="115" s="1"/>
  <c r="M21" i="115" s="1"/>
  <c r="M22" i="115" s="1"/>
  <c r="M23" i="115" s="1"/>
  <c r="K16" i="115"/>
  <c r="K17" i="115" s="1"/>
  <c r="K18" i="115" s="1"/>
  <c r="K19" i="115" s="1"/>
  <c r="K20" i="115" s="1"/>
  <c r="K21" i="115" s="1"/>
  <c r="K22" i="115" s="1"/>
  <c r="K23" i="115" s="1"/>
  <c r="M15" i="115"/>
  <c r="L15" i="115"/>
  <c r="L16" i="115" s="1"/>
  <c r="L17" i="115" s="1"/>
  <c r="L18" i="115" s="1"/>
  <c r="L19" i="115" s="1"/>
  <c r="L20" i="115" s="1"/>
  <c r="L21" i="115" s="1"/>
  <c r="L22" i="115" s="1"/>
  <c r="L23" i="115" s="1"/>
  <c r="K15" i="115"/>
  <c r="M16" i="114"/>
  <c r="M17" i="114" s="1"/>
  <c r="M18" i="114" s="1"/>
  <c r="M19" i="114" s="1"/>
  <c r="M20" i="114" s="1"/>
  <c r="M21" i="114" s="1"/>
  <c r="M22" i="114" s="1"/>
  <c r="M23" i="114" s="1"/>
  <c r="M15" i="114"/>
  <c r="L15" i="114"/>
  <c r="L16" i="114" s="1"/>
  <c r="L17" i="114" s="1"/>
  <c r="L18" i="114" s="1"/>
  <c r="L19" i="114" s="1"/>
  <c r="L20" i="114" s="1"/>
  <c r="L21" i="114" s="1"/>
  <c r="L22" i="114" s="1"/>
  <c r="L23" i="114" s="1"/>
  <c r="C7" i="106"/>
  <c r="C8" i="106" s="1"/>
  <c r="C9" i="106" s="1"/>
  <c r="C10" i="106" s="1"/>
  <c r="C11" i="106" s="1"/>
  <c r="C12" i="106" s="1"/>
  <c r="C13" i="106" s="1"/>
  <c r="C14" i="106" s="1"/>
  <c r="C15" i="106" s="1"/>
  <c r="C16" i="106" s="1"/>
  <c r="C17" i="106" s="1"/>
  <c r="C18" i="106" s="1"/>
  <c r="C19" i="106" s="1"/>
  <c r="C20" i="106" s="1"/>
  <c r="C21" i="106" s="1"/>
  <c r="C22" i="106" s="1"/>
  <c r="C23" i="106" s="1"/>
  <c r="C24" i="106" s="1"/>
  <c r="C25" i="106" s="1"/>
  <c r="C26" i="106" s="1"/>
  <c r="C27" i="106" s="1"/>
  <c r="C28" i="106" s="1"/>
  <c r="C29" i="106" s="1"/>
  <c r="C30" i="106" s="1"/>
  <c r="C31" i="106" s="1"/>
  <c r="C32" i="106" s="1"/>
  <c r="C33" i="106" s="1"/>
  <c r="C34" i="106" s="1"/>
  <c r="C35" i="106" s="1"/>
  <c r="C36" i="106" s="1"/>
  <c r="C37" i="106" s="1"/>
  <c r="C38" i="106" s="1"/>
  <c r="C39" i="106" s="1"/>
  <c r="C40" i="106" s="1"/>
  <c r="C41" i="106" s="1"/>
  <c r="C42" i="106" s="1"/>
  <c r="C43" i="106" s="1"/>
  <c r="C44" i="106" s="1"/>
  <c r="C45" i="106" s="1"/>
  <c r="C46" i="106" s="1"/>
  <c r="C47" i="106" s="1"/>
  <c r="C48" i="106" s="1"/>
  <c r="C49" i="106" s="1"/>
  <c r="C50" i="106" s="1"/>
  <c r="C51" i="106" s="1"/>
  <c r="C52" i="106" s="1"/>
  <c r="C53" i="106" s="1"/>
  <c r="C54" i="106" s="1"/>
  <c r="C55" i="106" s="1"/>
  <c r="C56" i="106" s="1"/>
  <c r="C57" i="106" s="1"/>
  <c r="C58" i="106" s="1"/>
  <c r="C59" i="106" s="1"/>
  <c r="C60" i="106" s="1"/>
  <c r="C61" i="106" s="1"/>
  <c r="C62" i="106" s="1"/>
  <c r="C63" i="106" s="1"/>
  <c r="C64" i="106" s="1"/>
  <c r="C6" i="106"/>
  <c r="K15" i="114"/>
  <c r="K16" i="114" s="1"/>
  <c r="K17" i="114" s="1"/>
  <c r="K18" i="114" s="1"/>
  <c r="K19" i="114" s="1"/>
  <c r="K20" i="114" s="1"/>
  <c r="K21" i="114" s="1"/>
  <c r="K22" i="114" s="1"/>
  <c r="K23" i="114" s="1"/>
  <c r="N16" i="71"/>
  <c r="M16" i="71"/>
  <c r="N14" i="71"/>
  <c r="M14" i="71"/>
  <c r="N13" i="71"/>
  <c r="M13" i="71"/>
  <c r="N12" i="71"/>
  <c r="M12" i="71"/>
  <c r="N11" i="71"/>
  <c r="M11" i="71"/>
  <c r="N10" i="71"/>
  <c r="M10" i="71"/>
  <c r="N9" i="71"/>
  <c r="M9" i="71"/>
  <c r="N8" i="71"/>
  <c r="M8" i="71"/>
  <c r="S14" i="1"/>
  <c r="R14" i="1"/>
  <c r="S13" i="1"/>
  <c r="R13" i="1"/>
  <c r="S12" i="1"/>
  <c r="R12" i="1"/>
  <c r="S10" i="1"/>
  <c r="R10" i="1"/>
  <c r="S11" i="1"/>
  <c r="R11" i="1"/>
  <c r="S8" i="1"/>
  <c r="R8" i="1"/>
  <c r="S7" i="1"/>
  <c r="R7" i="1"/>
  <c r="S6" i="1"/>
  <c r="R6" i="1"/>
  <c r="I9" i="1" l="1"/>
  <c r="G9" i="1"/>
  <c r="H9" i="1"/>
  <c r="J7" i="71"/>
  <c r="J16" i="71"/>
  <c r="I16" i="71"/>
  <c r="H16" i="71"/>
  <c r="G16" i="71"/>
  <c r="F16" i="71"/>
  <c r="J14" i="71"/>
  <c r="I14" i="71"/>
  <c r="H14" i="71"/>
  <c r="G14" i="71"/>
  <c r="F14" i="71"/>
  <c r="J13" i="71"/>
  <c r="I13" i="71"/>
  <c r="H13" i="71"/>
  <c r="G13" i="71"/>
  <c r="F13" i="71"/>
  <c r="J12" i="71"/>
  <c r="I12" i="71"/>
  <c r="H12" i="71"/>
  <c r="G12" i="71"/>
  <c r="F12" i="71"/>
  <c r="J11" i="71"/>
  <c r="I11" i="71"/>
  <c r="H11" i="71"/>
  <c r="G11" i="71"/>
  <c r="F11" i="71"/>
  <c r="J10" i="71"/>
  <c r="I10" i="71"/>
  <c r="H10" i="71"/>
  <c r="G10" i="71"/>
  <c r="F10" i="71"/>
  <c r="J9" i="71"/>
  <c r="I9" i="71"/>
  <c r="H9" i="71"/>
  <c r="G9" i="71"/>
  <c r="F9" i="71"/>
  <c r="I8" i="71"/>
  <c r="G8" i="71"/>
  <c r="I7" i="71"/>
  <c r="G7" i="71"/>
  <c r="H7" i="71"/>
  <c r="H8" i="71"/>
  <c r="J8" i="71"/>
  <c r="F7" i="71"/>
  <c r="E7" i="71"/>
  <c r="F8" i="71"/>
  <c r="Q14" i="1"/>
  <c r="Q13" i="1"/>
  <c r="Q12" i="1"/>
  <c r="Q11" i="1"/>
  <c r="Q10" i="1"/>
  <c r="Q8" i="1"/>
  <c r="Q7" i="1"/>
  <c r="Q6" i="1"/>
  <c r="P14" i="1"/>
  <c r="P13" i="1"/>
  <c r="P12" i="1"/>
  <c r="P11" i="1"/>
  <c r="P10" i="1"/>
  <c r="P8" i="1"/>
  <c r="P7" i="1"/>
  <c r="P6" i="1"/>
  <c r="O14" i="1"/>
  <c r="N14" i="1"/>
  <c r="O13" i="1"/>
  <c r="N13" i="1"/>
  <c r="O11" i="1"/>
  <c r="N11" i="1"/>
  <c r="O10" i="1"/>
  <c r="N10" i="1"/>
  <c r="O8" i="1"/>
  <c r="N8" i="1"/>
  <c r="O7" i="1"/>
  <c r="O6" i="1"/>
  <c r="N6" i="1"/>
  <c r="M11" i="1"/>
  <c r="M10" i="1" s="1"/>
  <c r="M8" i="1"/>
  <c r="L8" i="1"/>
  <c r="M7" i="1"/>
  <c r="L7" i="1"/>
  <c r="N12" i="1"/>
  <c r="O12" i="1"/>
  <c r="M6" i="1"/>
  <c r="L6" i="1"/>
  <c r="H14" i="1" l="1"/>
  <c r="J9" i="1"/>
  <c r="G6" i="1"/>
  <c r="I10" i="1"/>
  <c r="H10" i="1"/>
  <c r="G10" i="1"/>
  <c r="G11" i="1"/>
  <c r="H11" i="1"/>
  <c r="I11" i="1"/>
  <c r="I8" i="1"/>
  <c r="G12" i="1"/>
  <c r="H13" i="1"/>
  <c r="H12" i="1"/>
  <c r="G14" i="1"/>
  <c r="I13" i="1"/>
  <c r="I14" i="1"/>
  <c r="I12" i="1"/>
  <c r="G13" i="1"/>
  <c r="H7" i="1"/>
  <c r="H6" i="1"/>
  <c r="I7" i="1"/>
  <c r="I6" i="1"/>
  <c r="G8" i="1"/>
  <c r="G7" i="1"/>
  <c r="H8" i="1"/>
  <c r="F7" i="106"/>
  <c r="F8" i="106" s="1"/>
  <c r="F9" i="106" s="1"/>
  <c r="F10" i="106" s="1"/>
  <c r="F11" i="106" s="1"/>
  <c r="F12" i="106" s="1"/>
  <c r="F13" i="106" s="1"/>
  <c r="F14" i="106" s="1"/>
  <c r="F15" i="106" s="1"/>
  <c r="F16" i="106" s="1"/>
  <c r="F17" i="106" s="1"/>
  <c r="F18" i="106" s="1"/>
  <c r="F19" i="106" s="1"/>
  <c r="F20" i="106" s="1"/>
  <c r="F21" i="106" s="1"/>
  <c r="F22" i="106" s="1"/>
  <c r="F23" i="106" s="1"/>
  <c r="F24" i="106" s="1"/>
  <c r="F25" i="106" s="1"/>
  <c r="F26" i="106" s="1"/>
  <c r="F27" i="106" s="1"/>
  <c r="F28" i="106" s="1"/>
  <c r="F29" i="106" s="1"/>
  <c r="F30" i="106" s="1"/>
  <c r="F31" i="106" s="1"/>
  <c r="F32" i="106" s="1"/>
  <c r="F33" i="106" s="1"/>
  <c r="F34" i="106" s="1"/>
  <c r="F35" i="106" s="1"/>
  <c r="F36" i="106" s="1"/>
  <c r="F37" i="106" s="1"/>
  <c r="F38" i="106" s="1"/>
  <c r="F39" i="106" s="1"/>
  <c r="F40" i="106" s="1"/>
  <c r="F41" i="106" s="1"/>
  <c r="F42" i="106" s="1"/>
  <c r="F43" i="106" s="1"/>
  <c r="F44" i="106" s="1"/>
  <c r="F45" i="106" s="1"/>
  <c r="F46" i="106" s="1"/>
  <c r="F47" i="106" s="1"/>
  <c r="F48" i="106" s="1"/>
  <c r="F49" i="106" s="1"/>
  <c r="F50" i="106" s="1"/>
  <c r="F51" i="106" s="1"/>
  <c r="F52" i="106" s="1"/>
  <c r="F53" i="106" s="1"/>
  <c r="F54" i="106" s="1"/>
  <c r="F55" i="106" s="1"/>
  <c r="F56" i="106" s="1"/>
  <c r="F57" i="106" s="1"/>
  <c r="F58" i="106" s="1"/>
  <c r="F59" i="106" s="1"/>
  <c r="F60" i="106" s="1"/>
  <c r="F61" i="106" s="1"/>
  <c r="F62" i="106" s="1"/>
  <c r="F63" i="106" s="1"/>
  <c r="F64" i="106" s="1"/>
  <c r="F6" i="106"/>
  <c r="D6" i="106"/>
  <c r="D7" i="106" s="1"/>
  <c r="D8" i="106" s="1"/>
  <c r="D9" i="106" s="1"/>
  <c r="D10" i="106" s="1"/>
  <c r="D11" i="106" s="1"/>
  <c r="D12" i="106" s="1"/>
  <c r="D13" i="106" s="1"/>
  <c r="D14" i="106" s="1"/>
  <c r="D15" i="106" s="1"/>
  <c r="D16" i="106" s="1"/>
  <c r="D17" i="106" s="1"/>
  <c r="D18" i="106" s="1"/>
  <c r="D19" i="106" s="1"/>
  <c r="D20" i="106" s="1"/>
  <c r="D21" i="106" s="1"/>
  <c r="D22" i="106" s="1"/>
  <c r="D23" i="106" s="1"/>
  <c r="D24" i="106" s="1"/>
  <c r="D25" i="106" s="1"/>
  <c r="D26" i="106" s="1"/>
  <c r="D27" i="106" s="1"/>
  <c r="D28" i="106" s="1"/>
  <c r="D29" i="106" s="1"/>
  <c r="D30" i="106" s="1"/>
  <c r="D31" i="106" s="1"/>
  <c r="D32" i="106" s="1"/>
  <c r="D33" i="106" s="1"/>
  <c r="D34" i="106" s="1"/>
  <c r="D35" i="106" s="1"/>
  <c r="D36" i="106" s="1"/>
  <c r="D37" i="106" s="1"/>
  <c r="D38" i="106" s="1"/>
  <c r="D39" i="106" s="1"/>
  <c r="D40" i="106" s="1"/>
  <c r="D41" i="106" s="1"/>
  <c r="D42" i="106" s="1"/>
  <c r="D43" i="106" s="1"/>
  <c r="D44" i="106" s="1"/>
  <c r="D45" i="106" s="1"/>
  <c r="D46" i="106" s="1"/>
  <c r="D47" i="106" s="1"/>
  <c r="D48" i="106" s="1"/>
  <c r="D49" i="106" s="1"/>
  <c r="D50" i="106" s="1"/>
  <c r="D51" i="106" s="1"/>
  <c r="D52" i="106" s="1"/>
  <c r="D53" i="106" s="1"/>
  <c r="D54" i="106" s="1"/>
  <c r="D55" i="106" s="1"/>
  <c r="D56" i="106" s="1"/>
  <c r="D57" i="106" s="1"/>
  <c r="D58" i="106" s="1"/>
  <c r="D59" i="106" s="1"/>
  <c r="D60" i="106" s="1"/>
  <c r="D61" i="106" s="1"/>
  <c r="D62" i="106" s="1"/>
  <c r="D63" i="106" s="1"/>
  <c r="D64" i="106" s="1"/>
  <c r="G7" i="106"/>
  <c r="G8" i="106" s="1"/>
  <c r="G9" i="106" s="1"/>
  <c r="G10" i="106" s="1"/>
  <c r="G11" i="106" s="1"/>
  <c r="G12" i="106" s="1"/>
  <c r="G13" i="106" s="1"/>
  <c r="G14" i="106" s="1"/>
  <c r="G15" i="106" s="1"/>
  <c r="G16" i="106" s="1"/>
  <c r="G17" i="106" s="1"/>
  <c r="G18" i="106" s="1"/>
  <c r="G19" i="106" s="1"/>
  <c r="G20" i="106" s="1"/>
  <c r="G21" i="106" s="1"/>
  <c r="G22" i="106" s="1"/>
  <c r="G23" i="106" s="1"/>
  <c r="G24" i="106" s="1"/>
  <c r="G25" i="106" s="1"/>
  <c r="G26" i="106" s="1"/>
  <c r="G27" i="106" s="1"/>
  <c r="G28" i="106" s="1"/>
  <c r="G29" i="106" s="1"/>
  <c r="G30" i="106" s="1"/>
  <c r="G31" i="106" s="1"/>
  <c r="G32" i="106" s="1"/>
  <c r="G33" i="106" s="1"/>
  <c r="G34" i="106" s="1"/>
  <c r="G35" i="106" s="1"/>
  <c r="G36" i="106" s="1"/>
  <c r="G37" i="106" s="1"/>
  <c r="G38" i="106" s="1"/>
  <c r="G39" i="106" s="1"/>
  <c r="G40" i="106" s="1"/>
  <c r="G41" i="106" s="1"/>
  <c r="G42" i="106" s="1"/>
  <c r="G43" i="106" s="1"/>
  <c r="G44" i="106" s="1"/>
  <c r="G45" i="106" s="1"/>
  <c r="G46" i="106" s="1"/>
  <c r="H6" i="106"/>
  <c r="H7" i="106" s="1"/>
  <c r="H8" i="106" s="1"/>
  <c r="H9" i="106" s="1"/>
  <c r="H10" i="106" s="1"/>
  <c r="H11" i="106" s="1"/>
  <c r="H12" i="106" s="1"/>
  <c r="H13" i="106" s="1"/>
  <c r="H14" i="106" s="1"/>
  <c r="H15" i="106" s="1"/>
  <c r="H16" i="106" s="1"/>
  <c r="H17" i="106" s="1"/>
  <c r="H18" i="106" s="1"/>
  <c r="H19" i="106" s="1"/>
  <c r="H20" i="106" s="1"/>
  <c r="H21" i="106" s="1"/>
  <c r="H22" i="106" s="1"/>
  <c r="H23" i="106" s="1"/>
  <c r="H24" i="106" s="1"/>
  <c r="H25" i="106" s="1"/>
  <c r="H26" i="106" s="1"/>
  <c r="H27" i="106" s="1"/>
  <c r="H28" i="106" s="1"/>
  <c r="H29" i="106" s="1"/>
  <c r="H30" i="106" s="1"/>
  <c r="H31" i="106" s="1"/>
  <c r="H32" i="106" s="1"/>
  <c r="H33" i="106" s="1"/>
  <c r="H34" i="106" s="1"/>
  <c r="H35" i="106" s="1"/>
  <c r="H36" i="106" s="1"/>
  <c r="H37" i="106" s="1"/>
  <c r="H38" i="106" s="1"/>
  <c r="H39" i="106" s="1"/>
  <c r="H40" i="106" s="1"/>
  <c r="H41" i="106" s="1"/>
  <c r="H42" i="106" s="1"/>
  <c r="H43" i="106" s="1"/>
  <c r="H44" i="106" s="1"/>
  <c r="G6" i="106"/>
  <c r="E6" i="106"/>
  <c r="E7" i="106" s="1"/>
  <c r="E8" i="106" s="1"/>
  <c r="E9" i="106" s="1"/>
  <c r="E10" i="106" s="1"/>
  <c r="E11" i="106" s="1"/>
  <c r="E12" i="106" s="1"/>
  <c r="E13" i="106" s="1"/>
  <c r="E14" i="106" s="1"/>
  <c r="E15" i="106" s="1"/>
  <c r="E16" i="106" s="1"/>
  <c r="E17" i="106" s="1"/>
  <c r="E18" i="106" s="1"/>
  <c r="E19" i="106" s="1"/>
  <c r="E20" i="106" s="1"/>
  <c r="E21" i="106" s="1"/>
  <c r="E22" i="106" s="1"/>
  <c r="E23" i="106" s="1"/>
  <c r="E24" i="106" s="1"/>
  <c r="E25" i="106" s="1"/>
  <c r="E26" i="106" s="1"/>
  <c r="E27" i="106" s="1"/>
  <c r="E28" i="106" s="1"/>
  <c r="E29" i="106" s="1"/>
  <c r="E30" i="106" s="1"/>
  <c r="E31" i="106" s="1"/>
  <c r="E32" i="106" s="1"/>
  <c r="E33" i="106" s="1"/>
  <c r="E34" i="106" s="1"/>
  <c r="E35" i="106" s="1"/>
  <c r="E36" i="106" s="1"/>
  <c r="E37" i="106" s="1"/>
  <c r="E38" i="106" s="1"/>
  <c r="E39" i="106" s="1"/>
  <c r="E40" i="106" s="1"/>
  <c r="E41" i="106" s="1"/>
  <c r="E42" i="106" s="1"/>
  <c r="E43" i="106" s="1"/>
  <c r="E44" i="106" s="1"/>
  <c r="E45" i="106" s="1"/>
  <c r="E46" i="106" s="1"/>
  <c r="E47" i="106" s="1"/>
  <c r="E48" i="106" s="1"/>
  <c r="E49" i="106" s="1"/>
  <c r="E50" i="106" s="1"/>
  <c r="E51" i="106" s="1"/>
  <c r="E52" i="106" s="1"/>
  <c r="E53" i="106" s="1"/>
  <c r="E54" i="106" s="1"/>
  <c r="E55" i="106" s="1"/>
  <c r="E56" i="106" s="1"/>
  <c r="E57" i="106" s="1"/>
  <c r="E58" i="106" s="1"/>
  <c r="E59" i="106" s="1"/>
  <c r="E60" i="106" s="1"/>
  <c r="E61" i="106" s="1"/>
  <c r="E62" i="106" s="1"/>
  <c r="E63" i="106" s="1"/>
  <c r="E64" i="106" s="1"/>
  <c r="B6" i="106"/>
  <c r="B7" i="106" s="1"/>
  <c r="B8" i="106" s="1"/>
  <c r="B9" i="106" s="1"/>
  <c r="B10" i="106" s="1"/>
  <c r="B11" i="106" s="1"/>
  <c r="B12" i="106" s="1"/>
  <c r="B13" i="106" s="1"/>
  <c r="B14" i="106" s="1"/>
  <c r="B15" i="106" s="1"/>
  <c r="B16" i="106" s="1"/>
  <c r="B17" i="106" s="1"/>
  <c r="B18" i="106" s="1"/>
  <c r="B19" i="106" s="1"/>
  <c r="B20" i="106" s="1"/>
  <c r="B21" i="106" s="1"/>
  <c r="B22" i="106" s="1"/>
  <c r="B23" i="106" s="1"/>
  <c r="B24" i="106" s="1"/>
  <c r="B25" i="106" s="1"/>
  <c r="B26" i="106" s="1"/>
  <c r="B27" i="106" s="1"/>
  <c r="B28" i="106" s="1"/>
  <c r="B29" i="106" s="1"/>
  <c r="B30" i="106" s="1"/>
  <c r="B31" i="106" s="1"/>
  <c r="B32" i="106" s="1"/>
  <c r="B33" i="106" s="1"/>
  <c r="B34" i="106" s="1"/>
  <c r="B35" i="106" s="1"/>
  <c r="B36" i="106" s="1"/>
  <c r="B37" i="106" s="1"/>
  <c r="B38" i="106" s="1"/>
  <c r="B39" i="106" s="1"/>
  <c r="B40" i="106" s="1"/>
  <c r="B41" i="106" s="1"/>
  <c r="B42" i="106" s="1"/>
  <c r="B43" i="106" s="1"/>
  <c r="B44" i="106" s="1"/>
  <c r="B45" i="106" s="1"/>
  <c r="B46" i="106" s="1"/>
  <c r="B47" i="106" s="1"/>
  <c r="B48" i="106" s="1"/>
  <c r="B49" i="106" s="1"/>
  <c r="B50" i="106" s="1"/>
  <c r="B51" i="106" s="1"/>
  <c r="B52" i="106" s="1"/>
  <c r="B53" i="106" s="1"/>
  <c r="B54" i="106" s="1"/>
  <c r="B55" i="106" s="1"/>
  <c r="B56" i="106" s="1"/>
  <c r="B57" i="106" s="1"/>
  <c r="B58" i="106" s="1"/>
  <c r="B59" i="106" s="1"/>
  <c r="B60" i="106" s="1"/>
  <c r="B61" i="106" s="1"/>
  <c r="B62" i="106" s="1"/>
  <c r="B63" i="106" s="1"/>
  <c r="B64" i="106" s="1"/>
  <c r="A6" i="106"/>
  <c r="A7" i="106" s="1"/>
  <c r="A8" i="106" s="1"/>
  <c r="A9" i="106" s="1"/>
  <c r="A10" i="106" s="1"/>
  <c r="A11" i="106" s="1"/>
  <c r="A12" i="106" s="1"/>
  <c r="A13" i="106" s="1"/>
  <c r="A14" i="106" s="1"/>
  <c r="A15" i="106" s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A32" i="106" s="1"/>
  <c r="A33" i="106" s="1"/>
  <c r="A34" i="106" s="1"/>
  <c r="A35" i="106" s="1"/>
  <c r="A36" i="106" s="1"/>
  <c r="A37" i="106" s="1"/>
  <c r="A38" i="106" s="1"/>
  <c r="A39" i="106" s="1"/>
  <c r="A40" i="106" s="1"/>
  <c r="A41" i="106" s="1"/>
  <c r="A42" i="106" s="1"/>
  <c r="A43" i="106" s="1"/>
  <c r="A44" i="106" s="1"/>
  <c r="A45" i="106" s="1"/>
  <c r="A46" i="106" s="1"/>
  <c r="A47" i="106" s="1"/>
  <c r="A48" i="106" s="1"/>
  <c r="A49" i="106" s="1"/>
  <c r="A50" i="106" s="1"/>
  <c r="A51" i="106" s="1"/>
  <c r="A52" i="106" s="1"/>
  <c r="A53" i="106" s="1"/>
  <c r="A54" i="106" s="1"/>
  <c r="A55" i="106" s="1"/>
  <c r="A56" i="106" s="1"/>
  <c r="A57" i="106" s="1"/>
  <c r="A58" i="106" s="1"/>
  <c r="A59" i="106" s="1"/>
  <c r="A60" i="106" s="1"/>
  <c r="A61" i="106" s="1"/>
  <c r="A62" i="106" s="1"/>
  <c r="A63" i="106" s="1"/>
  <c r="A64" i="106" s="1"/>
  <c r="J10" i="1" l="1"/>
  <c r="J11" i="1"/>
  <c r="J12" i="1"/>
  <c r="J13" i="1"/>
  <c r="J14" i="1"/>
  <c r="J8" i="1"/>
  <c r="J7" i="1"/>
  <c r="J6" i="1" l="1"/>
  <c r="F9" i="1" s="1"/>
  <c r="E9" i="1" s="1"/>
  <c r="F6" i="1" l="1"/>
  <c r="F10" i="1"/>
  <c r="E10" i="1" s="1"/>
  <c r="F12" i="1"/>
  <c r="E12" i="1" s="1"/>
  <c r="F11" i="1"/>
  <c r="E11" i="1" s="1"/>
  <c r="F8" i="1"/>
  <c r="E8" i="1" s="1"/>
  <c r="F14" i="1"/>
  <c r="E14" i="1" s="1"/>
  <c r="F13" i="1"/>
  <c r="E13" i="1" s="1"/>
  <c r="F7" i="1"/>
  <c r="E7" i="1" s="1"/>
  <c r="E6" i="1"/>
</calcChain>
</file>

<file path=xl/sharedStrings.xml><?xml version="1.0" encoding="utf-8"?>
<sst xmlns="http://schemas.openxmlformats.org/spreadsheetml/2006/main" count="459" uniqueCount="101">
  <si>
    <t>Location:</t>
  </si>
  <si>
    <t>Finals</t>
  </si>
  <si>
    <t>Qualifiers</t>
  </si>
  <si>
    <t>Rank</t>
  </si>
  <si>
    <t>Score</t>
  </si>
  <si>
    <t xml:space="preserve">SUM OF </t>
  </si>
  <si>
    <t>ATHLETE</t>
  </si>
  <si>
    <t>Competition:</t>
  </si>
  <si>
    <t>Round:</t>
  </si>
  <si>
    <t>Date:</t>
  </si>
  <si>
    <t>Gender:</t>
  </si>
  <si>
    <t>Semi-Finals</t>
  </si>
  <si>
    <t>TOP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</si>
  <si>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</si>
  <si>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</si>
  <si>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</si>
  <si>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</si>
  <si>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</si>
  <si>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</si>
  <si>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</si>
  <si>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</si>
  <si>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</si>
  <si>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</si>
  <si>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</si>
  <si>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</si>
  <si>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>GENDER</t>
  </si>
  <si>
    <t>Age Category</t>
  </si>
  <si>
    <t>Club/Team</t>
  </si>
  <si>
    <t>FREESTYLE  ONTARIO</t>
  </si>
  <si>
    <t xml:space="preserve">FREESTYLE ONTARIO </t>
  </si>
  <si>
    <t>2022 Ontario Rankings - Park &amp; Pipe</t>
  </si>
  <si>
    <t>SS</t>
  </si>
  <si>
    <t>ONTARIO RANKING POINTS</t>
  </si>
  <si>
    <t>R-value</t>
  </si>
  <si>
    <t>ON POINTS</t>
  </si>
  <si>
    <t>ON</t>
  </si>
  <si>
    <t>PTS 1</t>
  </si>
  <si>
    <t>PTS 2</t>
  </si>
  <si>
    <t>PTS 3</t>
  </si>
  <si>
    <t>TOP 3 PTS</t>
  </si>
  <si>
    <t>Timber Tour - MSLM Day 1</t>
  </si>
  <si>
    <t>Barrie</t>
  </si>
  <si>
    <t>Base Point Total  (Tier 5)</t>
  </si>
  <si>
    <t>Beaver Valley Ski Club</t>
  </si>
  <si>
    <t>World Cup</t>
  </si>
  <si>
    <t>Nor Am</t>
  </si>
  <si>
    <t>Canada Cup</t>
  </si>
  <si>
    <t>Canada Winter Games</t>
  </si>
  <si>
    <t>Jr. Nationals</t>
  </si>
  <si>
    <t>Timber Tour</t>
  </si>
  <si>
    <t>Provincials</t>
  </si>
  <si>
    <t>R-Value</t>
  </si>
  <si>
    <t>Timber Tour - MSLM Day 2</t>
  </si>
  <si>
    <t>Ontario Timber Tour</t>
  </si>
  <si>
    <t>MSLM</t>
  </si>
  <si>
    <t>U14</t>
  </si>
  <si>
    <t>U12</t>
  </si>
  <si>
    <t>2022 ONTARIO RANKINGS</t>
  </si>
  <si>
    <t>Female</t>
  </si>
  <si>
    <t>Georgian Peaks</t>
  </si>
  <si>
    <t>BECKETT, Cloe</t>
  </si>
  <si>
    <t>RUPNOW, Miley</t>
  </si>
  <si>
    <t>Escarpment Team</t>
  </si>
  <si>
    <t>SWEENEY, Neve</t>
  </si>
  <si>
    <t>F</t>
  </si>
  <si>
    <t>Female SLOPESTYLE / BIG AIR / HALF PIPE Point Allocation Chart</t>
  </si>
  <si>
    <t>DNS</t>
  </si>
  <si>
    <t>CALENDINO,Amielle</t>
  </si>
  <si>
    <t>CARRIER,Elyse</t>
  </si>
  <si>
    <t>FELTHAM,Georgia</t>
  </si>
  <si>
    <t>Fz Festival</t>
  </si>
  <si>
    <t>Camp Fortune</t>
  </si>
  <si>
    <t>Freestylerz Festival</t>
  </si>
  <si>
    <t>Base Point Total  (Tier 6)</t>
  </si>
  <si>
    <t>Groms</t>
  </si>
  <si>
    <t>BRODIE,Tessa</t>
  </si>
  <si>
    <t>TRIPP,Maggie</t>
  </si>
  <si>
    <t>U16</t>
  </si>
  <si>
    <t>Mansfield</t>
  </si>
  <si>
    <t>Fortune Freestyle</t>
  </si>
  <si>
    <t>Craigleith</t>
  </si>
  <si>
    <t>Beaver Valley</t>
  </si>
  <si>
    <t>Horseshoe Day 1</t>
  </si>
  <si>
    <t>Horesehoe</t>
  </si>
  <si>
    <t>Horseshoe</t>
  </si>
  <si>
    <t>Timber Tour Provincials</t>
  </si>
  <si>
    <t>Calabogie</t>
  </si>
  <si>
    <t>BA</t>
  </si>
  <si>
    <t>dns</t>
  </si>
  <si>
    <t>TT Provincials</t>
  </si>
  <si>
    <t>Calabogie Peaks</t>
  </si>
  <si>
    <t>Base Points</t>
  </si>
  <si>
    <t>Base points</t>
  </si>
  <si>
    <t>Normal</t>
  </si>
  <si>
    <t>Base Point Total  (Tier 3)</t>
  </si>
  <si>
    <t>AUBRY,Ava</t>
  </si>
  <si>
    <t>start at 6th</t>
  </si>
  <si>
    <t>Freestyle Whistler</t>
  </si>
  <si>
    <t>U18</t>
  </si>
  <si>
    <t>*440.55</t>
  </si>
  <si>
    <t>*BASE POINT TOTAL ADJUSTED TO 440.55 (=6th place at a typical canada cup) due to top 5 women missing/away at Jr. Worlds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</si>
</sst>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0.0000"/>
  </numFmts>
  <fonts count="18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"/>
      <family val="2"/>
    </font>
    <font>
      <b/>
      <sz val="11"/>
      <color indexed="8"/>
      <name val="Helvetica Neue"/>
      <family val="2"/>
    </font>
    <font>
      <i/>
      <sz val="11"/>
      <color indexed="8"/>
      <name val="Helvetica Neue"/>
      <family val="2"/>
    </font>
    <font>
      <sz val="11"/>
      <color indexed="8"/>
      <name val="Helvetica Neue"/>
      <family val="2"/>
    </font>
    <font>
      <sz val="10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3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45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right"/>
    </xf>
    <xf numFmtId="0" fontId="13" fillId="9" borderId="9" xfId="0" applyFont="1" applyFill="1" applyBorder="1" applyAlignment="1"/>
    <xf numFmtId="0" fontId="13" fillId="9" borderId="0" xfId="0" applyFont="1" applyFill="1" applyAlignment="1"/>
    <xf numFmtId="1" fontId="2" fillId="0" borderId="12" xfId="0" applyNumberFormat="1" applyFont="1" applyBorder="1" applyAlignment="1">
      <alignment horizontal="right"/>
    </xf>
    <xf numFmtId="1" fontId="2" fillId="0" borderId="1" xfId="0" applyNumberFormat="1" applyFont="1" applyBorder="1" applyAlignment="1"/>
    <xf numFmtId="1" fontId="2" fillId="4" borderId="0" xfId="0" applyNumberFormat="1" applyFont="1" applyFill="1" applyAlignment="1"/>
    <xf numFmtId="1" fontId="8" fillId="7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" fillId="10" borderId="9" xfId="0" applyNumberFormat="1" applyFont="1" applyFill="1" applyBorder="1" applyAlignment="1"/>
    <xf numFmtId="0" fontId="13" fillId="10" borderId="0" xfId="0" applyFont="1" applyFill="1" applyBorder="1" applyAlignment="1"/>
    <xf numFmtId="2" fontId="8" fillId="3" borderId="9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9" borderId="15" xfId="0" applyFont="1" applyFill="1" applyBorder="1" applyAlignment="1"/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right"/>
    </xf>
    <xf numFmtId="165" fontId="15" fillId="11" borderId="15" xfId="0" applyNumberFormat="1" applyFont="1" applyFill="1" applyBorder="1" applyAlignment="1">
      <alignment horizontal="center"/>
    </xf>
    <xf numFmtId="1" fontId="8" fillId="7" borderId="15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6" fontId="6" fillId="0" borderId="15" xfId="0" applyNumberFormat="1" applyFont="1" applyBorder="1" applyAlignment="1">
      <alignment horizontal="center"/>
    </xf>
    <xf numFmtId="1" fontId="2" fillId="10" borderId="15" xfId="0" applyNumberFormat="1" applyFont="1" applyFill="1" applyBorder="1" applyAlignment="1"/>
    <xf numFmtId="0" fontId="13" fillId="10" borderId="15" xfId="0" applyFont="1" applyFill="1" applyBorder="1" applyAlignment="1"/>
    <xf numFmtId="165" fontId="3" fillId="0" borderId="7" xfId="0" applyNumberFormat="1" applyFont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12" borderId="15" xfId="0" applyFont="1" applyFill="1" applyBorder="1" applyAlignment="1"/>
    <xf numFmtId="2" fontId="8" fillId="13" borderId="15" xfId="0" applyNumberFormat="1" applyFont="1" applyFill="1" applyBorder="1" applyAlignment="1">
      <alignment horizontal="center"/>
    </xf>
    <xf numFmtId="1" fontId="8" fillId="13" borderId="15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4" fontId="3" fillId="3" borderId="1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4" borderId="0" xfId="0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2" fontId="14" fillId="14" borderId="15" xfId="0" applyNumberFormat="1" applyFont="1" applyFill="1" applyBorder="1" applyAlignment="1">
      <alignment horizontal="center" vertical="center" wrapText="1"/>
    </xf>
    <xf numFmtId="165" fontId="15" fillId="14" borderId="15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2" fontId="0" fillId="14" borderId="15" xfId="0" applyNumberForma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6" fillId="0" borderId="0" xfId="0" applyFont="1" applyAlignment="1"/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1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showGridLines="0" zoomScale="111" zoomScaleNormal="111" workbookViewId="0">
      <selection activeCell="A6" sqref="A6:C14"/>
    </sheetView>
  </sheetViews>
  <sheetFormatPr baseColWidth="10" defaultColWidth="17.6640625" defaultRowHeight="20" customHeight="1" x14ac:dyDescent="0.15"/>
  <cols>
    <col min="1" max="1" width="21.83203125" customWidth="1"/>
    <col min="2" max="2" width="10.6640625" customWidth="1"/>
    <col min="3" max="3" width="21.33203125" customWidth="1"/>
    <col min="4" max="4" width="0.83203125" hidden="1" customWidth="1"/>
    <col min="5" max="5" width="5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2" width="4.83203125" customWidth="1"/>
  </cols>
  <sheetData>
    <row r="1" spans="1:22" ht="33.75" customHeight="1" x14ac:dyDescent="0.15">
      <c r="A1" s="1" t="s">
        <v>30</v>
      </c>
      <c r="B1" s="1"/>
      <c r="C1" s="1"/>
      <c r="D1" s="1"/>
      <c r="E1" s="1"/>
      <c r="F1" s="23" t="s">
        <v>28</v>
      </c>
      <c r="G1" s="1"/>
      <c r="H1" s="1"/>
      <c r="I1" s="1"/>
      <c r="J1" s="1"/>
      <c r="K1" s="1"/>
      <c r="L1" s="117">
        <v>2022</v>
      </c>
      <c r="M1" s="117">
        <v>2022</v>
      </c>
      <c r="N1" s="117">
        <v>2022</v>
      </c>
      <c r="O1" s="117">
        <v>2022</v>
      </c>
      <c r="P1" s="117">
        <v>2022</v>
      </c>
      <c r="Q1" s="117">
        <v>2022</v>
      </c>
      <c r="R1" s="117">
        <v>2022</v>
      </c>
      <c r="S1" s="117">
        <v>2022</v>
      </c>
      <c r="T1" s="117">
        <v>2022</v>
      </c>
      <c r="U1" s="117">
        <v>2022</v>
      </c>
      <c r="V1" s="67"/>
    </row>
    <row r="2" spans="1:22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20</v>
      </c>
      <c r="L2" s="95" t="s">
        <v>53</v>
      </c>
      <c r="M2" s="95" t="s">
        <v>53</v>
      </c>
      <c r="N2" s="95" t="s">
        <v>74</v>
      </c>
      <c r="O2" s="95" t="s">
        <v>70</v>
      </c>
      <c r="P2" s="95" t="s">
        <v>74</v>
      </c>
      <c r="Q2" s="95" t="s">
        <v>53</v>
      </c>
      <c r="R2" s="95" t="s">
        <v>89</v>
      </c>
      <c r="S2" s="95" t="s">
        <v>89</v>
      </c>
      <c r="T2" s="95" t="s">
        <v>46</v>
      </c>
      <c r="U2" s="95" t="s">
        <v>46</v>
      </c>
      <c r="V2" s="95"/>
    </row>
    <row r="3" spans="1:22" ht="36" customHeight="1" x14ac:dyDescent="0.15">
      <c r="A3" s="24" t="s">
        <v>25</v>
      </c>
      <c r="B3" s="25" t="s">
        <v>58</v>
      </c>
      <c r="C3" s="25"/>
      <c r="D3" s="26"/>
      <c r="E3" s="27"/>
      <c r="F3" s="138" t="s">
        <v>57</v>
      </c>
      <c r="G3" s="138"/>
      <c r="H3" s="138"/>
      <c r="I3" s="138"/>
      <c r="J3" s="139"/>
      <c r="K3" s="3" t="s">
        <v>21</v>
      </c>
      <c r="L3" s="95" t="s">
        <v>54</v>
      </c>
      <c r="M3" s="95" t="s">
        <v>54</v>
      </c>
      <c r="N3" s="95" t="s">
        <v>59</v>
      </c>
      <c r="O3" s="95" t="s">
        <v>71</v>
      </c>
      <c r="P3" s="95" t="s">
        <v>81</v>
      </c>
      <c r="Q3" s="95" t="s">
        <v>83</v>
      </c>
      <c r="R3" s="95" t="s">
        <v>90</v>
      </c>
      <c r="S3" s="95" t="s">
        <v>90</v>
      </c>
      <c r="T3" s="95" t="s">
        <v>84</v>
      </c>
      <c r="U3" s="95" t="s">
        <v>84</v>
      </c>
      <c r="V3" s="95"/>
    </row>
    <row r="4" spans="1:22" ht="15" customHeight="1" x14ac:dyDescent="0.15">
      <c r="A4" s="4"/>
      <c r="B4" s="5"/>
      <c r="C4" s="5"/>
      <c r="D4" s="6"/>
      <c r="E4" s="7" t="s">
        <v>35</v>
      </c>
      <c r="F4" s="8" t="s">
        <v>3</v>
      </c>
      <c r="G4" s="9" t="s">
        <v>12</v>
      </c>
      <c r="H4" s="10" t="s">
        <v>12</v>
      </c>
      <c r="I4" s="11" t="s">
        <v>12</v>
      </c>
      <c r="J4" s="12" t="s">
        <v>5</v>
      </c>
      <c r="K4" s="13" t="s">
        <v>22</v>
      </c>
      <c r="L4" s="96">
        <v>43114</v>
      </c>
      <c r="M4" s="96">
        <v>43115</v>
      </c>
      <c r="N4" s="96">
        <v>43129</v>
      </c>
      <c r="O4" s="96">
        <v>43142</v>
      </c>
      <c r="P4" s="96">
        <v>43143</v>
      </c>
      <c r="Q4" s="96">
        <v>43156</v>
      </c>
      <c r="R4" s="96">
        <v>43163</v>
      </c>
      <c r="S4" s="96">
        <v>43164</v>
      </c>
      <c r="T4" s="96">
        <v>43170</v>
      </c>
      <c r="U4" s="96">
        <v>43171</v>
      </c>
      <c r="V4" s="96"/>
    </row>
    <row r="5" spans="1:22" ht="15" customHeight="1" x14ac:dyDescent="0.15">
      <c r="A5" s="14" t="s">
        <v>27</v>
      </c>
      <c r="B5" s="15" t="s">
        <v>26</v>
      </c>
      <c r="C5" s="15" t="s">
        <v>6</v>
      </c>
      <c r="D5" s="16"/>
      <c r="E5" s="7" t="s">
        <v>3</v>
      </c>
      <c r="F5" s="17" t="s">
        <v>18</v>
      </c>
      <c r="G5" s="18" t="s">
        <v>36</v>
      </c>
      <c r="H5" s="10" t="s">
        <v>37</v>
      </c>
      <c r="I5" s="10" t="s">
        <v>38</v>
      </c>
      <c r="J5" s="12" t="s">
        <v>39</v>
      </c>
      <c r="K5" s="13" t="s">
        <v>23</v>
      </c>
      <c r="L5" s="96" t="s">
        <v>31</v>
      </c>
      <c r="M5" s="96" t="s">
        <v>31</v>
      </c>
      <c r="N5" s="96" t="s">
        <v>31</v>
      </c>
      <c r="O5" s="96" t="s">
        <v>31</v>
      </c>
      <c r="P5" s="96" t="s">
        <v>31</v>
      </c>
      <c r="Q5" s="96" t="s">
        <v>31</v>
      </c>
      <c r="R5" s="96" t="s">
        <v>31</v>
      </c>
      <c r="S5" s="96" t="s">
        <v>87</v>
      </c>
      <c r="T5" s="96" t="s">
        <v>31</v>
      </c>
      <c r="U5" s="96" t="s">
        <v>87</v>
      </c>
      <c r="V5" s="96"/>
    </row>
    <row r="6" spans="1:22" ht="17" customHeight="1" x14ac:dyDescent="0.15">
      <c r="A6" s="97" t="s">
        <v>59</v>
      </c>
      <c r="B6" s="97" t="s">
        <v>56</v>
      </c>
      <c r="C6" s="72" t="s">
        <v>60</v>
      </c>
      <c r="D6" s="71"/>
      <c r="E6" s="71">
        <f>F6</f>
        <v>1</v>
      </c>
      <c r="F6" s="19">
        <f>RANK(J6,$J$6:$J$14,0)</f>
        <v>1</v>
      </c>
      <c r="G6" s="20">
        <f>LARGE(($L6:$V6),1)</f>
        <v>330</v>
      </c>
      <c r="H6" s="20">
        <f>LARGE(($L6:$V6),2)</f>
        <v>316.8</v>
      </c>
      <c r="I6" s="20">
        <f>LARGE(($L6:$V6),3)</f>
        <v>300</v>
      </c>
      <c r="J6" s="19">
        <f>SUM(G6+H6+I6)</f>
        <v>946.8</v>
      </c>
      <c r="K6" s="21"/>
      <c r="L6" s="66">
        <f>IF(ISNA(VLOOKUP($C6,'TT MSLM -1'!$A$17:$E$1000,5,FALSE))=TRUE,"0",VLOOKUP($C6,'TT MSLM -1'!$A$17:$E$1000,5,FALSE))</f>
        <v>300</v>
      </c>
      <c r="M6" s="66">
        <f>IF(ISNA(VLOOKUP($C6,'TT MSLM -2'!$A$17:$E$969,5,FALSE))=TRUE,"0",VLOOKUP($C6,'TT MSLM -2'!$A$17:$E$969,5,FALSE))</f>
        <v>300</v>
      </c>
      <c r="N6" s="66">
        <f>IF(ISNA(VLOOKUP($C6,'Groms GP'!$A$17:$E$969,5,FALSE))=TRUE,"0",VLOOKUP($C6,'Groms GP'!$A$17:$E$969,5,FALSE))</f>
        <v>60</v>
      </c>
      <c r="O6" s="66" t="str">
        <f>IF(ISNA(VLOOKUP($C6,'FzFest CF'!$A$17:$E$969,5,FALSE))=TRUE,"0",VLOOKUP($C6,'FzFest CF'!$A$17:$E$969,5,FALSE))</f>
        <v>0</v>
      </c>
      <c r="P6" s="66">
        <f>IF(ISNA(VLOOKUP($C6,'Groms BV'!$A$17:$E$969,5,FALSE))=TRUE,"0",VLOOKUP($C6,'Groms BV'!$A$17:$E$969,5,FALSE))</f>
        <v>60</v>
      </c>
      <c r="Q6" s="66">
        <f>IF(ISNA(VLOOKUP($C6,'TT Horseshoe -1'!$A$17:$E$969,5,FALSE))=TRUE,"0",VLOOKUP($C6,'TT Horseshoe -1'!$A$17:$E$969,5,FALSE))</f>
        <v>300</v>
      </c>
      <c r="R6" s="66">
        <f>IF(ISNA(VLOOKUP($C6,'TT PROV SS'!$A$17:$E$969,5,FALSE))=TRUE,"0",VLOOKUP($C6,'TT PROV SS'!$A$17:$E$969,5,FALSE))</f>
        <v>330</v>
      </c>
      <c r="S6" s="66">
        <f>IF(ISNA(VLOOKUP($C6,'TT PROV BA'!$A$17:$E$969,5,FALSE))=TRUE,"0",VLOOKUP($C6,'TT PROV BA'!$A$17:$E$969,5,FALSE))</f>
        <v>316.8</v>
      </c>
      <c r="T6" s="66" t="str">
        <f>IF(ISNA(VLOOKUP($C6,'CC Horseshoe SS'!$A$17:$E$969,5,FALSE))=TRUE,"0",VLOOKUP($C6,'CC Horseshoe SS'!$A$17:$E$969,5,FALSE))</f>
        <v>0</v>
      </c>
      <c r="U6" s="66" t="str">
        <f>IF(ISNA(VLOOKUP($C6,'CC Horseshoe BA'!$A$17:$E$969,5,FALSE))=TRUE,"0",VLOOKUP($C6,'CC Horseshoe BA'!$A$17:$E$969,5,FALSE))</f>
        <v>0</v>
      </c>
      <c r="V6" s="66"/>
    </row>
    <row r="7" spans="1:22" ht="17" customHeight="1" x14ac:dyDescent="0.15">
      <c r="A7" s="97" t="s">
        <v>43</v>
      </c>
      <c r="B7" s="97" t="s">
        <v>55</v>
      </c>
      <c r="C7" s="98" t="s">
        <v>61</v>
      </c>
      <c r="D7" s="71"/>
      <c r="E7" s="71">
        <f>F7</f>
        <v>2</v>
      </c>
      <c r="F7" s="19">
        <f>RANK(J7,$J$6:$J$14,0)</f>
        <v>2</v>
      </c>
      <c r="G7" s="20">
        <f>LARGE(($L7:$V7),1)</f>
        <v>330</v>
      </c>
      <c r="H7" s="20">
        <f>LARGE(($L7:$V7),2)</f>
        <v>316.8</v>
      </c>
      <c r="I7" s="20">
        <f>LARGE(($L7:$V7),3)</f>
        <v>288</v>
      </c>
      <c r="J7" s="19">
        <f>SUM(G7+H7+I7)</f>
        <v>934.8</v>
      </c>
      <c r="K7" s="21"/>
      <c r="L7" s="66">
        <f>IF(ISNA(VLOOKUP($C7,'TT MSLM -1'!$A$17:$E$1000,5,FALSE))=TRUE,"0",VLOOKUP($C7,'TT MSLM -1'!$A$17:$E$1000,5,FALSE))</f>
        <v>288</v>
      </c>
      <c r="M7" s="66">
        <f>IF(ISNA(VLOOKUP($C7,'TT MSLM -2'!$A$17:$E$969,5,FALSE))=TRUE,"0",VLOOKUP($C7,'TT MSLM -2'!$A$17:$E$969,5,FALSE))</f>
        <v>288</v>
      </c>
      <c r="N7" s="66">
        <v>0</v>
      </c>
      <c r="O7" s="66" t="str">
        <f>IF(ISNA(VLOOKUP($C7,'FzFest CF'!$A$17:$E$969,5,FALSE))=TRUE,"0",VLOOKUP($C7,'FzFest CF'!$A$17:$E$969,5,FALSE))</f>
        <v>0</v>
      </c>
      <c r="P7" s="66" t="str">
        <f>IF(ISNA(VLOOKUP($C7,'Groms BV'!$A$17:$E$969,5,FALSE))=TRUE,"0",VLOOKUP($C7,'Groms BV'!$A$17:$E$969,5,FALSE))</f>
        <v>0</v>
      </c>
      <c r="Q7" s="66">
        <f>IF(ISNA(VLOOKUP($C7,'TT Horseshoe -1'!$A$17:$E$969,5,FALSE))=TRUE,"0",VLOOKUP($C7,'TT Horseshoe -1'!$A$17:$E$969,5,FALSE))</f>
        <v>276.48</v>
      </c>
      <c r="R7" s="66">
        <f>IF(ISNA(VLOOKUP($C7,'TT PROV SS'!$A$17:$E$969,5,FALSE))=TRUE,"0",VLOOKUP($C7,'TT PROV SS'!$A$17:$E$969,5,FALSE))</f>
        <v>316.8</v>
      </c>
      <c r="S7" s="66">
        <f>IF(ISNA(VLOOKUP($C7,'TT PROV BA'!$A$17:$E$969,5,FALSE))=TRUE,"0",VLOOKUP($C7,'TT PROV BA'!$A$17:$E$969,5,FALSE))</f>
        <v>330</v>
      </c>
      <c r="T7" s="66" t="str">
        <f>IF(ISNA(VLOOKUP($C7,'CC Horseshoe SS'!$A$17:$E$969,5,FALSE))=TRUE,"0",VLOOKUP($C7,'CC Horseshoe SS'!$A$17:$E$969,5,FALSE))</f>
        <v>0</v>
      </c>
      <c r="U7" s="66" t="str">
        <f>IF(ISNA(VLOOKUP($C7,'CC Horseshoe BA'!$A$17:$E$969,5,FALSE))=TRUE,"0",VLOOKUP($C7,'CC Horseshoe BA'!$A$17:$E$969,5,FALSE))</f>
        <v>0</v>
      </c>
      <c r="V7" s="66"/>
    </row>
    <row r="8" spans="1:22" ht="17" customHeight="1" x14ac:dyDescent="0.15">
      <c r="A8" s="97" t="s">
        <v>62</v>
      </c>
      <c r="B8" s="97" t="s">
        <v>55</v>
      </c>
      <c r="C8" s="98" t="s">
        <v>63</v>
      </c>
      <c r="D8" s="71"/>
      <c r="E8" s="71">
        <f>F8</f>
        <v>3</v>
      </c>
      <c r="F8" s="19">
        <f>RANK(J8,$J$6:$J$14,0)</f>
        <v>3</v>
      </c>
      <c r="G8" s="20">
        <f>LARGE(($L8:$V8),1)</f>
        <v>304.12799999999999</v>
      </c>
      <c r="H8" s="20">
        <f>LARGE(($L8:$V8),2)</f>
        <v>291.96287999999998</v>
      </c>
      <c r="I8" s="20">
        <f>LARGE(($L8:$V8),3)</f>
        <v>276.48</v>
      </c>
      <c r="J8" s="19">
        <f>SUM(G8+H8+I8)</f>
        <v>872.57087999999999</v>
      </c>
      <c r="K8" s="21"/>
      <c r="L8" s="66">
        <f>IF(ISNA(VLOOKUP($C8,'TT MSLM -1'!$A$17:$E$1000,5,FALSE))=TRUE,"0",VLOOKUP($C8,'TT MSLM -1'!$A$17:$E$1000,5,FALSE))</f>
        <v>276.48</v>
      </c>
      <c r="M8" s="66">
        <f>IF(ISNA(VLOOKUP($C8,'TT MSLM -2'!$A$17:$E$969,5,FALSE))=TRUE,"0",VLOOKUP($C8,'TT MSLM -2'!$A$17:$E$969,5,FALSE))</f>
        <v>0</v>
      </c>
      <c r="N8" s="66">
        <f>IF(ISNA(VLOOKUP($C8,'Groms GP'!$A$17:$E$969,5,FALSE))=TRUE,"0",VLOOKUP($C8,'Groms GP'!$A$17:$E$969,5,FALSE))</f>
        <v>60</v>
      </c>
      <c r="O8" s="66" t="str">
        <f>IF(ISNA(VLOOKUP($C8,'FzFest CF'!$A$17:$E$969,5,FALSE))=TRUE,"0",VLOOKUP($C8,'FzFest CF'!$A$17:$E$969,5,FALSE))</f>
        <v>0</v>
      </c>
      <c r="P8" s="66">
        <f>IF(ISNA(VLOOKUP($C8,'Groms BV'!$A$17:$E$969,5,FALSE))=TRUE,"0",VLOOKUP($C8,'Groms BV'!$A$17:$E$969,5,FALSE))</f>
        <v>60</v>
      </c>
      <c r="Q8" s="66">
        <f>IF(ISNA(VLOOKUP($C8,'TT Horseshoe -1'!$A$17:$E$969,5,FALSE))=TRUE,"0",VLOOKUP($C8,'TT Horseshoe -1'!$A$17:$E$969,5,FALSE))</f>
        <v>265.42080000000004</v>
      </c>
      <c r="R8" s="66">
        <f>IF(ISNA(VLOOKUP($C8,'TT PROV SS'!$A$17:$E$969,5,FALSE))=TRUE,"0",VLOOKUP($C8,'TT PROV SS'!$A$17:$E$969,5,FALSE))</f>
        <v>291.96287999999998</v>
      </c>
      <c r="S8" s="66">
        <f>IF(ISNA(VLOOKUP($C8,'TT PROV BA'!$A$17:$E$969,5,FALSE))=TRUE,"0",VLOOKUP($C8,'TT PROV BA'!$A$17:$E$969,5,FALSE))</f>
        <v>304.12799999999999</v>
      </c>
      <c r="T8" s="66" t="str">
        <f>IF(ISNA(VLOOKUP($C8,'CC Horseshoe SS'!$A$17:$E$969,5,FALSE))=TRUE,"0",VLOOKUP($C8,'CC Horseshoe SS'!$A$17:$E$969,5,FALSE))</f>
        <v>0</v>
      </c>
      <c r="U8" s="66" t="str">
        <f>IF(ISNA(VLOOKUP($C8,'CC Horseshoe BA'!$A$17:$E$969,5,FALSE))=TRUE,"0",VLOOKUP($C8,'CC Horseshoe BA'!$A$17:$E$969,5,FALSE))</f>
        <v>0</v>
      </c>
      <c r="V8" s="66"/>
    </row>
    <row r="9" spans="1:22" ht="17" customHeight="1" x14ac:dyDescent="0.15">
      <c r="A9" s="97" t="s">
        <v>97</v>
      </c>
      <c r="B9" s="97" t="s">
        <v>98</v>
      </c>
      <c r="C9" s="98" t="s">
        <v>95</v>
      </c>
      <c r="D9" s="97"/>
      <c r="E9" s="71">
        <f>F9</f>
        <v>4</v>
      </c>
      <c r="F9" s="19">
        <f>RANK(J9,$J$6:$J$14,0)</f>
        <v>4</v>
      </c>
      <c r="G9" s="20">
        <f>LARGE(($L9:$V9),1)</f>
        <v>440.55</v>
      </c>
      <c r="H9" s="20">
        <f>LARGE(($L9:$V9),2)</f>
        <v>418.79784374999997</v>
      </c>
      <c r="I9" s="20">
        <f>LARGE(($L9:$V9),3)</f>
        <v>0</v>
      </c>
      <c r="J9" s="19">
        <f>SUM(G9+H9+I9)</f>
        <v>859.34784375000004</v>
      </c>
      <c r="K9" s="21"/>
      <c r="L9" s="66">
        <v>0</v>
      </c>
      <c r="M9" s="66">
        <v>0</v>
      </c>
      <c r="N9" s="66" t="str">
        <f>IF(ISNA(VLOOKUP($C9,'Groms GP'!$A$17:$E$969,5,FALSE))=TRUE,"0",VLOOKUP($C9,'Groms GP'!$A$17:$E$969,5,FALSE))</f>
        <v>0</v>
      </c>
      <c r="O9" s="66" t="str">
        <f>IF(ISNA(VLOOKUP($C9,'FzFest CF'!$A$17:$E$969,5,FALSE))=TRUE,"0",VLOOKUP($C9,'FzFest CF'!$A$17:$E$969,5,FALSE))</f>
        <v>0</v>
      </c>
      <c r="P9" s="66" t="str">
        <f>IF(ISNA(VLOOKUP($C9,'Groms BV'!$A$17:$E$969,5,FALSE))=TRUE,"0",VLOOKUP($C9,'Groms BV'!$A$17:$E$969,5,FALSE))</f>
        <v>0</v>
      </c>
      <c r="Q9" s="66" t="str">
        <f>IF(ISNA(VLOOKUP($C9,'TT Horseshoe -1'!$A$17:$E$969,5,FALSE))=TRUE,"0",VLOOKUP($C9,'TT Horseshoe -1'!$A$17:$E$969,5,FALSE))</f>
        <v>0</v>
      </c>
      <c r="R9" s="66" t="str">
        <f>IF(ISNA(VLOOKUP($C9,'TT PROV SS'!$A$17:$E$969,5,FALSE))=TRUE,"0",VLOOKUP($C9,'TT PROV SS'!$A$17:$E$969,5,FALSE))</f>
        <v>0</v>
      </c>
      <c r="S9" s="66" t="str">
        <f>IF(ISNA(VLOOKUP($C9,'TT PROV BA'!$A$17:$E$969,5,FALSE))=TRUE,"0",VLOOKUP($C9,'TT PROV BA'!$A$17:$E$969,5,FALSE))</f>
        <v>0</v>
      </c>
      <c r="T9" s="66">
        <f>IF(ISNA(VLOOKUP($C9,'CC Horseshoe SS'!$A$17:$E$969,5,FALSE))=TRUE,"0",VLOOKUP($C9,'CC Horseshoe SS'!$A$17:$E$969,5,FALSE))</f>
        <v>418.79784374999997</v>
      </c>
      <c r="U9" s="66">
        <f>IF(ISNA(VLOOKUP($C9,'CC Horseshoe BA'!$A$17:$E$969,5,FALSE))=TRUE,"0",VLOOKUP($C9,'CC Horseshoe BA'!$A$17:$E$969,5,FALSE))</f>
        <v>440.55</v>
      </c>
      <c r="V9" s="66"/>
    </row>
    <row r="10" spans="1:22" ht="17" customHeight="1" x14ac:dyDescent="0.15">
      <c r="A10" s="97" t="s">
        <v>80</v>
      </c>
      <c r="B10" s="97" t="s">
        <v>56</v>
      </c>
      <c r="C10" s="98" t="s">
        <v>75</v>
      </c>
      <c r="D10" s="97"/>
      <c r="E10" s="71">
        <f>F10</f>
        <v>5</v>
      </c>
      <c r="F10" s="19">
        <f>RANK(J10,$J$6:$J$14,0)</f>
        <v>5</v>
      </c>
      <c r="G10" s="20">
        <f>LARGE(($L10:$V10),1)</f>
        <v>304.12799999999999</v>
      </c>
      <c r="H10" s="20">
        <f>LARGE(($L10:$V10),2)</f>
        <v>60</v>
      </c>
      <c r="I10" s="20">
        <f>LARGE(($L10:$V10),3)</f>
        <v>60</v>
      </c>
      <c r="J10" s="19">
        <f>SUM(G10+H10+I10)</f>
        <v>424.12799999999999</v>
      </c>
      <c r="K10" s="21"/>
      <c r="L10" s="66">
        <v>0</v>
      </c>
      <c r="M10" s="66">
        <f>-M11-M92</f>
        <v>0</v>
      </c>
      <c r="N10" s="66">
        <f>IF(ISNA(VLOOKUP($C10,'Groms GP'!$A$17:$E$969,5,FALSE))=TRUE,"0",VLOOKUP($C10,'Groms GP'!$A$17:$E$969,5,FALSE))</f>
        <v>60</v>
      </c>
      <c r="O10" s="66" t="str">
        <f>IF(ISNA(VLOOKUP($C10,'FzFest CF'!$A$17:$E$969,5,FALSE))=TRUE,"0",VLOOKUP($C10,'FzFest CF'!$A$17:$E$969,5,FALSE))</f>
        <v>0</v>
      </c>
      <c r="P10" s="66">
        <f>IF(ISNA(VLOOKUP($C10,'Groms BV'!$A$17:$E$969,5,FALSE))=TRUE,"0",VLOOKUP($C10,'Groms BV'!$A$17:$E$969,5,FALSE))</f>
        <v>60</v>
      </c>
      <c r="Q10" s="66" t="str">
        <f>IF(ISNA(VLOOKUP($C10,'TT Horseshoe -1'!$A$17:$E$969,5,FALSE))=TRUE,"0",VLOOKUP($C10,'TT Horseshoe -1'!$A$17:$E$969,5,FALSE))</f>
        <v>0</v>
      </c>
      <c r="R10" s="66">
        <f>IF(ISNA(VLOOKUP($C10,'TT PROV SS'!$A$17:$E$969,5,FALSE))=TRUE,"0",VLOOKUP($C10,'TT PROV SS'!$A$17:$E$969,5,FALSE))</f>
        <v>304.12799999999999</v>
      </c>
      <c r="S10" s="66" t="str">
        <f>IF(ISNA(VLOOKUP($C10,'TT PROV BA'!$A$17:$E$969,5,FALSE))=TRUE,"0",VLOOKUP($C10,'TT PROV BA'!$A$17:$E$969,5,FALSE))</f>
        <v>0</v>
      </c>
      <c r="T10" s="66" t="str">
        <f>IF(ISNA(VLOOKUP($C10,'CC Horseshoe SS'!$A$17:$E$969,5,FALSE))=TRUE,"0",VLOOKUP($C10,'CC Horseshoe SS'!$A$17:$E$969,5,FALSE))</f>
        <v>0</v>
      </c>
      <c r="U10" s="66" t="str">
        <f>IF(ISNA(VLOOKUP($C10,'CC Horseshoe BA'!$A$17:$E$969,5,FALSE))=TRUE,"0",VLOOKUP($C10,'CC Horseshoe BA'!$A$17:$E$969,5,FALSE))</f>
        <v>0</v>
      </c>
      <c r="V10" s="66"/>
    </row>
    <row r="11" spans="1:22" ht="17" customHeight="1" x14ac:dyDescent="0.15">
      <c r="A11" s="97" t="s">
        <v>78</v>
      </c>
      <c r="B11" s="97" t="s">
        <v>77</v>
      </c>
      <c r="C11" s="98" t="s">
        <v>76</v>
      </c>
      <c r="D11" s="97"/>
      <c r="E11" s="97">
        <f>F11</f>
        <v>6</v>
      </c>
      <c r="F11" s="19">
        <f>RANK(J11,$J$6:$J$14,0)</f>
        <v>6</v>
      </c>
      <c r="G11" s="110">
        <f>LARGE(($L11:$V11),1)</f>
        <v>288</v>
      </c>
      <c r="H11" s="110">
        <f>LARGE(($L11:$V11),2)</f>
        <v>60</v>
      </c>
      <c r="I11" s="110">
        <f>LARGE(($L11:$V11),3)</f>
        <v>60</v>
      </c>
      <c r="J11" s="109">
        <f>SUM(G11+H11+I11)</f>
        <v>408</v>
      </c>
      <c r="K11" s="21"/>
      <c r="L11" s="66">
        <v>0</v>
      </c>
      <c r="M11" s="66" t="str">
        <f>IF(ISNA(VLOOKUP($C11,'TT MSLM -2'!$A$17:$E$969,5,FALSE))=TRUE,"0",VLOOKUP($C11,'TT MSLM -2'!$A$17:$E$969,5,FALSE))</f>
        <v>0</v>
      </c>
      <c r="N11" s="66">
        <f>IF(ISNA(VLOOKUP($C11,'Groms GP'!$A$17:$E$969,5,FALSE))=TRUE,"0",VLOOKUP($C11,'Groms GP'!$A$17:$E$969,5,FALSE))</f>
        <v>60</v>
      </c>
      <c r="O11" s="66" t="str">
        <f>IF(ISNA(VLOOKUP($C11,'FzFest CF'!$A$17:$E$969,5,FALSE))=TRUE,"0",VLOOKUP($C11,'FzFest CF'!$A$17:$E$969,5,FALSE))</f>
        <v>0</v>
      </c>
      <c r="P11" s="66">
        <f>IF(ISNA(VLOOKUP($C11,'Groms BV'!$A$17:$E$969,5,FALSE))=TRUE,"0",VLOOKUP($C11,'Groms BV'!$A$17:$E$969,5,FALSE))</f>
        <v>60</v>
      </c>
      <c r="Q11" s="66">
        <f>IF(ISNA(VLOOKUP($C11,'TT Horseshoe -1'!$A$17:$E$969,5,FALSE))=TRUE,"0",VLOOKUP($C11,'TT Horseshoe -1'!$A$17:$E$969,5,FALSE))</f>
        <v>288</v>
      </c>
      <c r="R11" s="66">
        <f>IF(ISNA(VLOOKUP($C11,'TT PROV SS'!$A$17:$E$969,5,FALSE))=TRUE,"0",VLOOKUP($C11,'TT PROV SS'!$A$17:$E$969,5,FALSE))</f>
        <v>0</v>
      </c>
      <c r="S11" s="66" t="str">
        <f>IF(ISNA(VLOOKUP($C11,'TT PROV BA'!$A$17:$E$969,5,FALSE))=TRUE,"0",VLOOKUP($C11,'TT PROV BA'!$A$17:$E$969,5,FALSE))</f>
        <v>0</v>
      </c>
      <c r="T11" s="66" t="str">
        <f>IF(ISNA(VLOOKUP($C11,'CC Horseshoe SS'!$A$17:$E$969,5,FALSE))=TRUE,"0",VLOOKUP($C11,'CC Horseshoe SS'!$A$17:$E$969,5,FALSE))</f>
        <v>0</v>
      </c>
      <c r="U11" s="66" t="str">
        <f>IF(ISNA(VLOOKUP($C11,'CC Horseshoe BA'!$A$17:$E$969,5,FALSE))=TRUE,"0",VLOOKUP($C11,'CC Horseshoe BA'!$A$17:$E$969,5,FALSE))</f>
        <v>0</v>
      </c>
      <c r="V11" s="66"/>
    </row>
    <row r="12" spans="1:22" ht="17" customHeight="1" x14ac:dyDescent="0.15">
      <c r="A12" s="97" t="s">
        <v>79</v>
      </c>
      <c r="B12" s="97" t="s">
        <v>55</v>
      </c>
      <c r="C12" s="98" t="s">
        <v>67</v>
      </c>
      <c r="D12" s="97"/>
      <c r="E12" s="97">
        <f>F12</f>
        <v>7</v>
      </c>
      <c r="F12" s="19">
        <f>RANK(J12,$J$6:$J$14,0)</f>
        <v>7</v>
      </c>
      <c r="G12" s="110">
        <f>LARGE(($L12:$V12),1)</f>
        <v>60</v>
      </c>
      <c r="H12" s="110">
        <f>LARGE(($L12:$V12),2)</f>
        <v>0</v>
      </c>
      <c r="I12" s="110">
        <f>LARGE(($L12:$V12),3)</f>
        <v>0</v>
      </c>
      <c r="J12" s="109">
        <f>SUM(G12+H12+I12)</f>
        <v>60</v>
      </c>
      <c r="K12" s="21"/>
      <c r="L12" s="66">
        <v>0</v>
      </c>
      <c r="M12" s="66">
        <v>0</v>
      </c>
      <c r="N12" s="66" t="str">
        <f>IF(ISNA(VLOOKUP($C12,'Groms GP'!$A$17:$E$969,5,FALSE))=TRUE,"0",VLOOKUP($C12,'Groms GP'!$A$17:$E$969,5,FALSE))</f>
        <v>0</v>
      </c>
      <c r="O12" s="66">
        <f>IF(ISNA(VLOOKUP($C12,'FzFest CF'!$A$17:$E$969,5,FALSE))=TRUE,"0",VLOOKUP($C12,'FzFest CF'!$A$17:$E$969,5,FALSE))</f>
        <v>60</v>
      </c>
      <c r="P12" s="66" t="str">
        <f>IF(ISNA(VLOOKUP($C12,'Groms BV'!$A$17:$E$969,5,FALSE))=TRUE,"0",VLOOKUP($C12,'Groms BV'!$A$17:$E$969,5,FALSE))</f>
        <v>0</v>
      </c>
      <c r="Q12" s="66" t="str">
        <f>IF(ISNA(VLOOKUP($C12,'TT Horseshoe -1'!$A$17:$E$969,5,FALSE))=TRUE,"0",VLOOKUP($C12,'TT Horseshoe -1'!$A$17:$E$969,5,FALSE))</f>
        <v>0</v>
      </c>
      <c r="R12" s="66" t="str">
        <f>IF(ISNA(VLOOKUP($C12,'TT PROV SS'!$A$17:$E$969,5,FALSE))=TRUE,"0",VLOOKUP($C12,'TT PROV SS'!$A$17:$E$969,5,FALSE))</f>
        <v>0</v>
      </c>
      <c r="S12" s="66" t="str">
        <f>IF(ISNA(VLOOKUP($C12,'TT PROV BA'!$A$17:$E$969,5,FALSE))=TRUE,"0",VLOOKUP($C12,'TT PROV BA'!$A$17:$E$969,5,FALSE))</f>
        <v>0</v>
      </c>
      <c r="T12" s="66" t="str">
        <f>IF(ISNA(VLOOKUP($C12,'CC Horseshoe SS'!$A$17:$E$969,5,FALSE))=TRUE,"0",VLOOKUP($C12,'CC Horseshoe SS'!$A$17:$E$969,5,FALSE))</f>
        <v>0</v>
      </c>
      <c r="U12" s="66" t="str">
        <f>IF(ISNA(VLOOKUP($C12,'CC Horseshoe BA'!$A$17:$E$969,5,FALSE))=TRUE,"0",VLOOKUP($C12,'CC Horseshoe BA'!$A$17:$E$969,5,FALSE))</f>
        <v>0</v>
      </c>
      <c r="V12" s="66"/>
    </row>
    <row r="13" spans="1:22" ht="17" customHeight="1" x14ac:dyDescent="0.15">
      <c r="A13" s="97" t="s">
        <v>79</v>
      </c>
      <c r="B13" s="97" t="s">
        <v>56</v>
      </c>
      <c r="C13" s="98" t="s">
        <v>68</v>
      </c>
      <c r="D13" s="97"/>
      <c r="E13" s="97">
        <f>F13</f>
        <v>7</v>
      </c>
      <c r="F13" s="19">
        <f>RANK(J13,$J$6:$J$14,0)</f>
        <v>7</v>
      </c>
      <c r="G13" s="110">
        <f>LARGE(($L13:$V13),1)</f>
        <v>60</v>
      </c>
      <c r="H13" s="110">
        <f>LARGE(($L13:$V13),2)</f>
        <v>0</v>
      </c>
      <c r="I13" s="110">
        <f>LARGE(($L13:$V13),3)</f>
        <v>0</v>
      </c>
      <c r="J13" s="109">
        <f>SUM(G13+H13+I13)</f>
        <v>60</v>
      </c>
      <c r="K13" s="21"/>
      <c r="L13" s="66">
        <v>0</v>
      </c>
      <c r="M13" s="66">
        <v>0</v>
      </c>
      <c r="N13" s="66" t="str">
        <f>IF(ISNA(VLOOKUP($C13,'Groms GP'!$A$17:$E$969,5,FALSE))=TRUE,"0",VLOOKUP($C13,'Groms GP'!$A$17:$E$969,5,FALSE))</f>
        <v>0</v>
      </c>
      <c r="O13" s="66">
        <f>IF(ISNA(VLOOKUP($C13,'FzFest CF'!$A$17:$E$969,5,FALSE))=TRUE,"0",VLOOKUP($C13,'FzFest CF'!$A$17:$E$969,5,FALSE))</f>
        <v>60</v>
      </c>
      <c r="P13" s="66" t="str">
        <f>IF(ISNA(VLOOKUP($C13,'Groms BV'!$A$17:$E$969,5,FALSE))=TRUE,"0",VLOOKUP($C13,'Groms BV'!$A$17:$E$969,5,FALSE))</f>
        <v>0</v>
      </c>
      <c r="Q13" s="66" t="str">
        <f>IF(ISNA(VLOOKUP($C13,'TT Horseshoe -1'!$A$17:$E$969,5,FALSE))=TRUE,"0",VLOOKUP($C13,'TT Horseshoe -1'!$A$17:$E$969,5,FALSE))</f>
        <v>0</v>
      </c>
      <c r="R13" s="66" t="str">
        <f>IF(ISNA(VLOOKUP($C13,'TT PROV SS'!$A$17:$E$969,5,FALSE))=TRUE,"0",VLOOKUP($C13,'TT PROV SS'!$A$17:$E$969,5,FALSE))</f>
        <v>0</v>
      </c>
      <c r="S13" s="66" t="str">
        <f>IF(ISNA(VLOOKUP($C13,'TT PROV BA'!$A$17:$E$969,5,FALSE))=TRUE,"0",VLOOKUP($C13,'TT PROV BA'!$A$17:$E$969,5,FALSE))</f>
        <v>0</v>
      </c>
      <c r="T13" s="66" t="str">
        <f>IF(ISNA(VLOOKUP($C13,'CC Horseshoe SS'!$A$17:$E$969,5,FALSE))=TRUE,"0",VLOOKUP($C13,'CC Horseshoe SS'!$A$17:$E$969,5,FALSE))</f>
        <v>0</v>
      </c>
      <c r="U13" s="66" t="str">
        <f>IF(ISNA(VLOOKUP($C13,'CC Horseshoe BA'!$A$17:$E$969,5,FALSE))=TRUE,"0",VLOOKUP($C13,'CC Horseshoe BA'!$A$17:$E$969,5,FALSE))</f>
        <v>0</v>
      </c>
      <c r="V13" s="66"/>
    </row>
    <row r="14" spans="1:22" ht="17" customHeight="1" x14ac:dyDescent="0.15">
      <c r="A14" s="97" t="s">
        <v>79</v>
      </c>
      <c r="B14" s="97" t="s">
        <v>56</v>
      </c>
      <c r="C14" s="98" t="s">
        <v>69</v>
      </c>
      <c r="D14" s="97"/>
      <c r="E14" s="97">
        <f>F14</f>
        <v>7</v>
      </c>
      <c r="F14" s="19">
        <f>RANK(J14,$J$6:$J$14,0)</f>
        <v>7</v>
      </c>
      <c r="G14" s="110">
        <f>LARGE(($L14:$V14),1)</f>
        <v>60</v>
      </c>
      <c r="H14" s="110">
        <f>LARGE(($L14:$V14),2)</f>
        <v>0</v>
      </c>
      <c r="I14" s="110">
        <f>LARGE(($L14:$V14),3)</f>
        <v>0</v>
      </c>
      <c r="J14" s="109">
        <f>SUM(G14+H14+I14)</f>
        <v>60</v>
      </c>
      <c r="K14" s="21"/>
      <c r="L14" s="66">
        <v>0</v>
      </c>
      <c r="M14" s="66">
        <v>0</v>
      </c>
      <c r="N14" s="66" t="str">
        <f>IF(ISNA(VLOOKUP($C14,'Groms GP'!$A$17:$E$969,5,FALSE))=TRUE,"0",VLOOKUP($C14,'Groms GP'!$A$17:$E$969,5,FALSE))</f>
        <v>0</v>
      </c>
      <c r="O14" s="66">
        <f>IF(ISNA(VLOOKUP($C14,'FzFest CF'!$A$17:$E$969,5,FALSE))=TRUE,"0",VLOOKUP($C14,'FzFest CF'!$A$17:$E$969,5,FALSE))</f>
        <v>60</v>
      </c>
      <c r="P14" s="66" t="str">
        <f>IF(ISNA(VLOOKUP($C14,'Groms BV'!$A$17:$E$969,5,FALSE))=TRUE,"0",VLOOKUP($C14,'Groms BV'!$A$17:$E$969,5,FALSE))</f>
        <v>0</v>
      </c>
      <c r="Q14" s="66" t="str">
        <f>IF(ISNA(VLOOKUP($C14,'TT Horseshoe -1'!$A$17:$E$969,5,FALSE))=TRUE,"0",VLOOKUP($C14,'TT Horseshoe -1'!$A$17:$E$969,5,FALSE))</f>
        <v>0</v>
      </c>
      <c r="R14" s="66" t="str">
        <f>IF(ISNA(VLOOKUP($C14,'TT PROV SS'!$A$17:$E$969,5,FALSE))=TRUE,"0",VLOOKUP($C14,'TT PROV SS'!$A$17:$E$969,5,FALSE))</f>
        <v>0</v>
      </c>
      <c r="S14" s="66" t="str">
        <f>IF(ISNA(VLOOKUP($C14,'TT PROV BA'!$A$17:$E$969,5,FALSE))=TRUE,"0",VLOOKUP($C14,'TT PROV BA'!$A$17:$E$969,5,FALSE))</f>
        <v>0</v>
      </c>
      <c r="T14" s="66" t="str">
        <f>IF(ISNA(VLOOKUP($C14,'CC Horseshoe SS'!$A$17:$E$969,5,FALSE))=TRUE,"0",VLOOKUP($C14,'CC Horseshoe SS'!$A$17:$E$969,5,FALSE))</f>
        <v>0</v>
      </c>
      <c r="U14" s="66" t="str">
        <f>IF(ISNA(VLOOKUP($C14,'CC Horseshoe BA'!$A$17:$E$969,5,FALSE))=TRUE,"0",VLOOKUP($C14,'CC Horseshoe BA'!$A$17:$E$969,5,FALSE))</f>
        <v>0</v>
      </c>
      <c r="V14" s="66"/>
    </row>
  </sheetData>
  <sortState xmlns:xlrd2="http://schemas.microsoft.com/office/spreadsheetml/2017/richdata2" ref="A6:V14">
    <sortCondition ref="E6:E14"/>
  </sortState>
  <mergeCells count="1">
    <mergeCell ref="F3:J3"/>
  </mergeCells>
  <phoneticPr fontId="1"/>
  <conditionalFormatting sqref="C7">
    <cfRule type="duplicateValues" dxfId="32" priority="2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FD74-2EA6-7A4C-890F-D95B7F847DD2}">
  <dimension ref="A1:F75"/>
  <sheetViews>
    <sheetView topLeftCell="A10" workbookViewId="0">
      <selection activeCell="F17" sqref="F17"/>
    </sheetView>
  </sheetViews>
  <sheetFormatPr baseColWidth="10" defaultColWidth="10.6640625" defaultRowHeight="14" x14ac:dyDescent="0.15"/>
  <cols>
    <col min="1" max="1" width="18.332031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115"/>
      <c r="C1" s="115"/>
      <c r="D1" s="115"/>
      <c r="E1" s="115"/>
      <c r="F1" s="44"/>
    </row>
    <row r="2" spans="1:6" ht="15" customHeight="1" x14ac:dyDescent="0.15">
      <c r="A2" s="140"/>
      <c r="B2" s="141" t="s">
        <v>29</v>
      </c>
      <c r="C2" s="141"/>
      <c r="D2" s="141"/>
      <c r="E2" s="115"/>
      <c r="F2" s="44"/>
    </row>
    <row r="3" spans="1:6" ht="15" customHeight="1" x14ac:dyDescent="0.15">
      <c r="A3" s="140"/>
      <c r="B3" s="115"/>
      <c r="C3" s="115"/>
      <c r="D3" s="115"/>
      <c r="E3" s="115"/>
      <c r="F3" s="44"/>
    </row>
    <row r="4" spans="1:6" ht="15" customHeight="1" x14ac:dyDescent="0.15">
      <c r="A4" s="140"/>
      <c r="B4" s="141" t="s">
        <v>32</v>
      </c>
      <c r="C4" s="141"/>
      <c r="D4" s="141"/>
      <c r="E4" s="115"/>
      <c r="F4" s="44"/>
    </row>
    <row r="5" spans="1:6" ht="15" customHeight="1" x14ac:dyDescent="0.15">
      <c r="A5" s="140"/>
      <c r="B5" s="115"/>
      <c r="C5" s="115"/>
      <c r="D5" s="115"/>
      <c r="E5" s="115"/>
      <c r="F5" s="44"/>
    </row>
    <row r="6" spans="1:6" ht="15" customHeight="1" x14ac:dyDescent="0.15">
      <c r="A6" s="140"/>
      <c r="B6" s="74"/>
      <c r="C6" s="115"/>
      <c r="D6" s="115"/>
      <c r="E6" s="115"/>
      <c r="F6" s="44"/>
    </row>
    <row r="7" spans="1:6" ht="15" customHeight="1" x14ac:dyDescent="0.15">
      <c r="A7" s="140"/>
      <c r="B7" s="115"/>
      <c r="C7" s="115"/>
      <c r="D7" s="115"/>
      <c r="E7" s="115"/>
      <c r="F7" s="44"/>
    </row>
    <row r="8" spans="1:6" ht="15" customHeight="1" x14ac:dyDescent="0.15">
      <c r="A8" s="45" t="s">
        <v>7</v>
      </c>
      <c r="B8" s="46" t="s">
        <v>85</v>
      </c>
      <c r="C8" s="46"/>
      <c r="D8" s="114"/>
      <c r="E8" s="114"/>
      <c r="F8" s="44"/>
    </row>
    <row r="9" spans="1:6" ht="15" customHeight="1" x14ac:dyDescent="0.15">
      <c r="A9" s="45" t="s">
        <v>0</v>
      </c>
      <c r="B9" s="46" t="s">
        <v>86</v>
      </c>
      <c r="C9" s="46"/>
      <c r="D9" s="114"/>
      <c r="E9" s="114"/>
      <c r="F9" s="44"/>
    </row>
    <row r="10" spans="1:6" ht="15" customHeight="1" x14ac:dyDescent="0.15">
      <c r="A10" s="45" t="s">
        <v>9</v>
      </c>
      <c r="B10" s="113">
        <v>43164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87</v>
      </c>
      <c r="C11" s="115"/>
      <c r="D11" s="115"/>
      <c r="E11" s="115"/>
      <c r="F11" s="44"/>
    </row>
    <row r="12" spans="1:6" ht="15" customHeight="1" x14ac:dyDescent="0.15">
      <c r="A12" s="45" t="s">
        <v>10</v>
      </c>
      <c r="B12" s="114" t="s">
        <v>64</v>
      </c>
      <c r="C12" s="115"/>
      <c r="D12" s="115"/>
      <c r="E12" s="115"/>
      <c r="F12" s="44"/>
    </row>
    <row r="13" spans="1:6" ht="15" customHeight="1" x14ac:dyDescent="0.15">
      <c r="A13" s="114" t="s">
        <v>8</v>
      </c>
      <c r="B13" s="78" t="s">
        <v>2</v>
      </c>
      <c r="C13" s="78" t="s">
        <v>11</v>
      </c>
      <c r="D13" s="78" t="s">
        <v>1</v>
      </c>
      <c r="E13" s="49"/>
      <c r="F13" s="50" t="s">
        <v>15</v>
      </c>
    </row>
    <row r="14" spans="1:6" ht="15" customHeight="1" x14ac:dyDescent="0.15">
      <c r="A14" s="114" t="s">
        <v>42</v>
      </c>
      <c r="B14" s="51"/>
      <c r="C14" s="53"/>
      <c r="D14" s="53"/>
      <c r="E14" s="52">
        <v>330</v>
      </c>
      <c r="F14" s="54" t="s">
        <v>16</v>
      </c>
    </row>
    <row r="15" spans="1:6" ht="15" customHeight="1" x14ac:dyDescent="0.15">
      <c r="A15" s="114" t="s">
        <v>33</v>
      </c>
      <c r="B15" s="55"/>
      <c r="C15" s="56"/>
      <c r="D15" s="56"/>
      <c r="E15" s="99">
        <v>0.03</v>
      </c>
      <c r="F15" s="54" t="s">
        <v>17</v>
      </c>
    </row>
    <row r="16" spans="1:6" ht="15" customHeight="1" x14ac:dyDescent="0.15">
      <c r="A16" s="114"/>
      <c r="B16" s="57" t="s">
        <v>4</v>
      </c>
      <c r="C16" s="58" t="s">
        <v>4</v>
      </c>
      <c r="D16" s="58" t="s">
        <v>4</v>
      </c>
      <c r="E16" s="59" t="s">
        <v>34</v>
      </c>
      <c r="F16" s="60">
        <v>3</v>
      </c>
    </row>
    <row r="17" spans="1:6" ht="15" customHeight="1" x14ac:dyDescent="0.15">
      <c r="A17" s="98" t="s">
        <v>61</v>
      </c>
      <c r="B17" s="73"/>
      <c r="C17" s="73"/>
      <c r="D17" s="73">
        <v>76</v>
      </c>
      <c r="E17" s="100">
        <v>330</v>
      </c>
      <c r="F17" s="70">
        <v>1</v>
      </c>
    </row>
    <row r="18" spans="1:6" ht="15" customHeight="1" x14ac:dyDescent="0.15">
      <c r="A18" s="72" t="s">
        <v>60</v>
      </c>
      <c r="B18" s="73"/>
      <c r="C18" s="73"/>
      <c r="D18" s="73">
        <v>71</v>
      </c>
      <c r="E18" s="100">
        <v>316.8</v>
      </c>
      <c r="F18" s="70">
        <v>2</v>
      </c>
    </row>
    <row r="19" spans="1:6" x14ac:dyDescent="0.15">
      <c r="A19" s="98" t="s">
        <v>63</v>
      </c>
      <c r="B19" s="73"/>
      <c r="C19" s="73"/>
      <c r="D19" s="73">
        <v>68</v>
      </c>
      <c r="E19" s="100">
        <v>304.12799999999999</v>
      </c>
      <c r="F19" s="70">
        <v>3</v>
      </c>
    </row>
    <row r="20" spans="1:6" x14ac:dyDescent="0.15">
      <c r="A20" s="64"/>
      <c r="B20" s="73"/>
      <c r="C20" s="73"/>
      <c r="D20" s="73"/>
      <c r="E20" s="91"/>
      <c r="F20" s="70"/>
    </row>
    <row r="21" spans="1:6" x14ac:dyDescent="0.15">
      <c r="A21" s="64"/>
      <c r="B21" s="73"/>
      <c r="C21" s="73"/>
      <c r="D21" s="73"/>
      <c r="E21" s="91"/>
      <c r="F21" s="70"/>
    </row>
    <row r="22" spans="1:6" x14ac:dyDescent="0.15">
      <c r="A22" s="64"/>
      <c r="B22" s="73"/>
      <c r="C22" s="73"/>
      <c r="D22" s="73"/>
      <c r="E22" s="91"/>
      <c r="F22" s="70"/>
    </row>
    <row r="23" spans="1:6" x14ac:dyDescent="0.15">
      <c r="A23" s="64"/>
      <c r="B23" s="73"/>
      <c r="C23" s="73"/>
      <c r="D23" s="73"/>
      <c r="E23" s="91"/>
      <c r="F23" s="70"/>
    </row>
    <row r="24" spans="1:6" x14ac:dyDescent="0.15">
      <c r="A24" s="64"/>
      <c r="B24" s="73"/>
      <c r="C24" s="73"/>
      <c r="D24" s="73"/>
      <c r="E24" s="91"/>
      <c r="F24" s="70"/>
    </row>
    <row r="25" spans="1:6" x14ac:dyDescent="0.15">
      <c r="A25" s="64"/>
      <c r="B25" s="73"/>
      <c r="C25" s="73"/>
      <c r="D25" s="73"/>
      <c r="E25" s="91"/>
      <c r="F25" s="70"/>
    </row>
    <row r="26" spans="1:6" ht="15" customHeight="1" x14ac:dyDescent="0.15">
      <c r="A26" s="81"/>
      <c r="B26" s="73"/>
      <c r="C26" s="73"/>
      <c r="D26" s="73"/>
      <c r="E26" s="91"/>
      <c r="F26" s="70"/>
    </row>
    <row r="27" spans="1:6" ht="15" customHeight="1" x14ac:dyDescent="0.15">
      <c r="A27" s="81"/>
      <c r="B27" s="73"/>
      <c r="C27" s="73"/>
      <c r="D27" s="73"/>
      <c r="E27" s="91"/>
      <c r="F27" s="70"/>
    </row>
    <row r="28" spans="1:6" ht="15" customHeight="1" x14ac:dyDescent="0.15">
      <c r="A28" s="81"/>
      <c r="B28" s="73"/>
      <c r="C28" s="73"/>
      <c r="D28" s="73"/>
      <c r="E28" s="91"/>
      <c r="F28" s="70"/>
    </row>
    <row r="29" spans="1:6" ht="15" customHeight="1" x14ac:dyDescent="0.15">
      <c r="A29" s="81"/>
      <c r="B29" s="73"/>
      <c r="C29" s="73"/>
      <c r="D29" s="73"/>
      <c r="E29" s="91"/>
      <c r="F29" s="70"/>
    </row>
    <row r="30" spans="1:6" ht="15" customHeight="1" x14ac:dyDescent="0.15">
      <c r="A30" s="81"/>
      <c r="B30" s="73"/>
      <c r="C30" s="73"/>
      <c r="D30" s="73"/>
      <c r="E30" s="91"/>
      <c r="F30" s="70"/>
    </row>
    <row r="31" spans="1:6" ht="15" customHeight="1" x14ac:dyDescent="0.15">
      <c r="A31" s="81"/>
      <c r="B31" s="73"/>
      <c r="C31" s="73"/>
      <c r="D31" s="73"/>
      <c r="E31" s="91"/>
      <c r="F31" s="70"/>
    </row>
    <row r="32" spans="1:6" ht="15" customHeight="1" x14ac:dyDescent="0.15">
      <c r="A32" s="81"/>
      <c r="B32" s="73"/>
      <c r="C32" s="73"/>
      <c r="D32" s="73"/>
      <c r="E32" s="91"/>
      <c r="F32" s="70"/>
    </row>
    <row r="33" spans="1:6" ht="15" customHeight="1" x14ac:dyDescent="0.15">
      <c r="A33" s="81"/>
      <c r="B33" s="73"/>
      <c r="C33" s="73"/>
      <c r="D33" s="73"/>
      <c r="E33" s="91"/>
      <c r="F33" s="70"/>
    </row>
    <row r="34" spans="1:6" ht="15" customHeight="1" x14ac:dyDescent="0.15">
      <c r="A34" s="81"/>
      <c r="B34" s="73"/>
      <c r="C34" s="73"/>
      <c r="D34" s="73"/>
      <c r="E34" s="91"/>
      <c r="F34" s="70"/>
    </row>
    <row r="35" spans="1:6" ht="15" customHeight="1" x14ac:dyDescent="0.15">
      <c r="A35" s="81"/>
      <c r="B35" s="73"/>
      <c r="C35" s="73"/>
      <c r="D35" s="73"/>
      <c r="E35" s="91"/>
      <c r="F35" s="70"/>
    </row>
    <row r="36" spans="1:6" ht="15" customHeight="1" x14ac:dyDescent="0.15">
      <c r="A36" s="81"/>
      <c r="B36" s="73"/>
      <c r="C36" s="73"/>
      <c r="D36" s="73"/>
      <c r="E36" s="91"/>
      <c r="F36" s="70"/>
    </row>
    <row r="37" spans="1:6" ht="15" customHeight="1" x14ac:dyDescent="0.15">
      <c r="A37" s="81"/>
      <c r="B37" s="73"/>
      <c r="C37" s="73"/>
      <c r="D37" s="73"/>
      <c r="E37" s="91"/>
      <c r="F37" s="70"/>
    </row>
    <row r="38" spans="1:6" ht="15" customHeight="1" x14ac:dyDescent="0.15">
      <c r="A38" s="81"/>
      <c r="B38" s="73"/>
      <c r="C38" s="73"/>
      <c r="D38" s="73"/>
      <c r="E38" s="91"/>
      <c r="F38" s="70"/>
    </row>
    <row r="39" spans="1:6" ht="15" customHeight="1" x14ac:dyDescent="0.15">
      <c r="A39" s="81"/>
      <c r="B39" s="73"/>
      <c r="C39" s="73"/>
      <c r="D39" s="73"/>
      <c r="E39" s="91"/>
      <c r="F39" s="70"/>
    </row>
    <row r="40" spans="1:6" ht="15" customHeight="1" x14ac:dyDescent="0.15">
      <c r="A40" s="81"/>
      <c r="B40" s="73"/>
      <c r="C40" s="73"/>
      <c r="D40" s="73"/>
      <c r="E40" s="91"/>
      <c r="F40" s="70"/>
    </row>
    <row r="41" spans="1:6" ht="15" customHeight="1" x14ac:dyDescent="0.15">
      <c r="A41" s="81"/>
      <c r="B41" s="73"/>
      <c r="C41" s="73"/>
      <c r="D41" s="73"/>
      <c r="E41" s="91"/>
      <c r="F41" s="70"/>
    </row>
    <row r="42" spans="1:6" ht="15" customHeight="1" x14ac:dyDescent="0.15">
      <c r="A42" s="81"/>
      <c r="B42" s="73"/>
      <c r="C42" s="73"/>
      <c r="D42" s="73"/>
      <c r="E42" s="91"/>
      <c r="F42" s="70"/>
    </row>
    <row r="43" spans="1:6" ht="15" customHeight="1" x14ac:dyDescent="0.15">
      <c r="A43" s="81"/>
      <c r="B43" s="73"/>
      <c r="C43" s="73"/>
      <c r="D43" s="73"/>
      <c r="E43" s="91"/>
      <c r="F43" s="70"/>
    </row>
    <row r="44" spans="1:6" ht="15" customHeight="1" x14ac:dyDescent="0.15">
      <c r="A44" s="81"/>
      <c r="B44" s="73"/>
      <c r="C44" s="73"/>
      <c r="D44" s="73"/>
      <c r="E44" s="91"/>
      <c r="F44" s="70"/>
    </row>
    <row r="45" spans="1:6" ht="15" customHeight="1" x14ac:dyDescent="0.15">
      <c r="A45" s="65"/>
      <c r="B45" s="73"/>
      <c r="C45" s="73"/>
      <c r="D45" s="73"/>
      <c r="E45" s="69"/>
      <c r="F45" s="70"/>
    </row>
    <row r="46" spans="1:6" ht="15" customHeight="1" x14ac:dyDescent="0.15">
      <c r="A46" s="65"/>
      <c r="B46" s="73"/>
      <c r="C46" s="73"/>
      <c r="D46" s="73"/>
      <c r="E46" s="69"/>
      <c r="F46" s="70"/>
    </row>
    <row r="47" spans="1:6" ht="15" customHeight="1" x14ac:dyDescent="0.15">
      <c r="A47" s="65"/>
      <c r="B47" s="73"/>
      <c r="C47" s="73"/>
      <c r="D47" s="73"/>
      <c r="E47" s="69"/>
      <c r="F47" s="70"/>
    </row>
    <row r="48" spans="1:6" ht="15" customHeight="1" x14ac:dyDescent="0.15">
      <c r="A48" s="65"/>
      <c r="B48" s="73"/>
      <c r="C48" s="73"/>
      <c r="D48" s="73"/>
      <c r="E48" s="69"/>
      <c r="F48" s="70"/>
    </row>
    <row r="49" spans="1:6" ht="15" customHeight="1" x14ac:dyDescent="0.15">
      <c r="A49" s="65"/>
      <c r="B49" s="73"/>
      <c r="C49" s="73"/>
      <c r="D49" s="73"/>
      <c r="E49" s="69"/>
      <c r="F49" s="70"/>
    </row>
    <row r="50" spans="1:6" ht="15" customHeight="1" x14ac:dyDescent="0.15">
      <c r="A50" s="65"/>
      <c r="B50" s="73"/>
      <c r="C50" s="73"/>
      <c r="D50" s="73"/>
      <c r="E50" s="69"/>
      <c r="F50" s="70"/>
    </row>
    <row r="51" spans="1:6" ht="15" customHeight="1" x14ac:dyDescent="0.15">
      <c r="A51" s="65"/>
      <c r="B51" s="73"/>
      <c r="C51" s="73"/>
      <c r="D51" s="73"/>
      <c r="E51" s="69"/>
      <c r="F51" s="70"/>
    </row>
    <row r="52" spans="1:6" ht="15" customHeight="1" x14ac:dyDescent="0.15">
      <c r="A52" s="65"/>
      <c r="B52" s="73"/>
      <c r="C52" s="73"/>
      <c r="D52" s="73"/>
      <c r="E52" s="69"/>
      <c r="F52" s="70"/>
    </row>
    <row r="53" spans="1:6" ht="15" customHeight="1" x14ac:dyDescent="0.15">
      <c r="A53" s="65"/>
      <c r="B53" s="73"/>
      <c r="C53" s="73"/>
      <c r="D53" s="73"/>
      <c r="E53" s="69"/>
      <c r="F53" s="70"/>
    </row>
    <row r="54" spans="1:6" ht="15" customHeight="1" x14ac:dyDescent="0.15">
      <c r="A54" s="65"/>
      <c r="B54" s="73"/>
      <c r="C54" s="73"/>
      <c r="D54" s="73"/>
      <c r="E54" s="69"/>
      <c r="F54" s="70"/>
    </row>
    <row r="55" spans="1:6" ht="15" customHeight="1" x14ac:dyDescent="0.15">
      <c r="A55" s="65"/>
      <c r="B55" s="73"/>
      <c r="C55" s="73"/>
      <c r="D55" s="73"/>
      <c r="E55" s="69"/>
      <c r="F55" s="70"/>
    </row>
    <row r="56" spans="1:6" ht="15" customHeight="1" x14ac:dyDescent="0.15">
      <c r="A56" s="65"/>
      <c r="B56" s="73"/>
      <c r="C56" s="73"/>
      <c r="D56" s="73"/>
      <c r="E56" s="69"/>
      <c r="F56" s="70"/>
    </row>
    <row r="57" spans="1:6" ht="15" customHeight="1" x14ac:dyDescent="0.15">
      <c r="A57" s="65"/>
      <c r="B57" s="73"/>
      <c r="C57" s="73"/>
      <c r="D57" s="73"/>
      <c r="E57" s="69"/>
      <c r="F57" s="70"/>
    </row>
    <row r="58" spans="1:6" ht="15" customHeight="1" x14ac:dyDescent="0.15">
      <c r="A58" s="65"/>
      <c r="B58" s="73"/>
      <c r="C58" s="73"/>
      <c r="D58" s="73"/>
      <c r="E58" s="69"/>
      <c r="F58" s="70"/>
    </row>
    <row r="59" spans="1:6" ht="15" customHeight="1" x14ac:dyDescent="0.15">
      <c r="A59" s="65"/>
      <c r="B59" s="73"/>
      <c r="C59" s="73"/>
      <c r="D59" s="73"/>
      <c r="E59" s="69"/>
      <c r="F59" s="70"/>
    </row>
    <row r="60" spans="1:6" ht="15" customHeight="1" x14ac:dyDescent="0.15">
      <c r="A60" s="65"/>
      <c r="B60" s="73"/>
      <c r="C60" s="73"/>
      <c r="D60" s="73"/>
      <c r="E60" s="69"/>
      <c r="F60" s="70"/>
    </row>
    <row r="61" spans="1:6" ht="15" customHeight="1" x14ac:dyDescent="0.15">
      <c r="A61" s="65"/>
      <c r="B61" s="73"/>
      <c r="C61" s="73"/>
      <c r="D61" s="73"/>
      <c r="E61" s="69"/>
      <c r="F61" s="70"/>
    </row>
    <row r="62" spans="1:6" ht="15" customHeight="1" x14ac:dyDescent="0.15">
      <c r="A62" s="65"/>
      <c r="B62" s="73"/>
      <c r="C62" s="73"/>
      <c r="D62" s="73"/>
      <c r="E62" s="69"/>
      <c r="F62" s="70"/>
    </row>
    <row r="63" spans="1:6" ht="15" customHeight="1" x14ac:dyDescent="0.15">
      <c r="A63" s="65"/>
      <c r="B63" s="73"/>
      <c r="C63" s="73"/>
      <c r="D63" s="73"/>
      <c r="E63" s="69"/>
      <c r="F63" s="70"/>
    </row>
    <row r="64" spans="1:6" ht="15" customHeight="1" x14ac:dyDescent="0.15">
      <c r="A64" s="65"/>
      <c r="B64" s="73"/>
      <c r="C64" s="73"/>
      <c r="D64" s="73"/>
      <c r="E64" s="69"/>
      <c r="F64" s="70"/>
    </row>
    <row r="65" spans="1:6" ht="15" customHeight="1" x14ac:dyDescent="0.15">
      <c r="A65" s="65"/>
      <c r="B65" s="73"/>
      <c r="C65" s="73"/>
      <c r="D65" s="73"/>
      <c r="E65" s="69"/>
      <c r="F65" s="70"/>
    </row>
    <row r="66" spans="1:6" ht="15" customHeight="1" x14ac:dyDescent="0.15">
      <c r="A66" s="65"/>
      <c r="B66" s="73"/>
      <c r="C66" s="73"/>
      <c r="D66" s="73"/>
      <c r="E66" s="69"/>
      <c r="F66" s="70"/>
    </row>
    <row r="67" spans="1:6" ht="15" customHeight="1" x14ac:dyDescent="0.15">
      <c r="A67" s="65"/>
      <c r="B67" s="73"/>
      <c r="C67" s="73"/>
      <c r="D67" s="73"/>
      <c r="E67" s="69"/>
      <c r="F67" s="70"/>
    </row>
    <row r="68" spans="1:6" ht="15" customHeight="1" x14ac:dyDescent="0.15">
      <c r="A68" s="65"/>
      <c r="B68" s="73"/>
      <c r="C68" s="73"/>
      <c r="D68" s="73"/>
      <c r="E68" s="69"/>
      <c r="F68" s="70"/>
    </row>
    <row r="69" spans="1:6" ht="15" customHeight="1" x14ac:dyDescent="0.15">
      <c r="A69" s="65"/>
      <c r="B69" s="73"/>
      <c r="C69" s="73"/>
      <c r="D69" s="73"/>
      <c r="E69" s="69"/>
      <c r="F69" s="70"/>
    </row>
    <row r="70" spans="1:6" ht="15" customHeight="1" x14ac:dyDescent="0.15">
      <c r="A70" s="65"/>
      <c r="B70" s="73"/>
      <c r="C70" s="73"/>
      <c r="D70" s="73"/>
      <c r="E70" s="69"/>
      <c r="F70" s="70"/>
    </row>
    <row r="71" spans="1:6" ht="15" customHeight="1" x14ac:dyDescent="0.15">
      <c r="A71" s="65"/>
      <c r="B71" s="73"/>
      <c r="C71" s="73"/>
      <c r="D71" s="73"/>
      <c r="E71" s="69"/>
      <c r="F71" s="70"/>
    </row>
    <row r="72" spans="1:6" ht="15" customHeight="1" x14ac:dyDescent="0.15">
      <c r="A72" s="65"/>
      <c r="B72" s="73"/>
      <c r="C72" s="73"/>
      <c r="D72" s="73"/>
      <c r="E72" s="69"/>
      <c r="F72" s="70"/>
    </row>
    <row r="73" spans="1:6" ht="15" customHeight="1" x14ac:dyDescent="0.15">
      <c r="A73" s="65"/>
      <c r="B73" s="73"/>
      <c r="C73" s="73"/>
      <c r="D73" s="73"/>
      <c r="E73" s="69"/>
      <c r="F73" s="70"/>
    </row>
    <row r="74" spans="1:6" ht="15" customHeight="1" x14ac:dyDescent="0.15">
      <c r="A74" s="65"/>
      <c r="B74" s="73"/>
      <c r="C74" s="73"/>
      <c r="D74" s="73"/>
      <c r="E74" s="69"/>
      <c r="F74" s="70"/>
    </row>
    <row r="75" spans="1:6" ht="15" customHeight="1" x14ac:dyDescent="0.15">
      <c r="A75" s="65"/>
      <c r="B75" s="73"/>
      <c r="C75" s="73"/>
      <c r="D75" s="73"/>
      <c r="E75" s="69"/>
      <c r="F75" s="70"/>
    </row>
  </sheetData>
  <mergeCells count="3">
    <mergeCell ref="A1:A7"/>
    <mergeCell ref="B2:D2"/>
    <mergeCell ref="B4:D4"/>
  </mergeCells>
  <conditionalFormatting sqref="A20:A24">
    <cfRule type="duplicateValues" dxfId="7" priority="5"/>
  </conditionalFormatting>
  <conditionalFormatting sqref="A20:A24">
    <cfRule type="duplicateValues" dxfId="6" priority="6"/>
  </conditionalFormatting>
  <conditionalFormatting sqref="A25">
    <cfRule type="duplicateValues" dxfId="5" priority="3"/>
  </conditionalFormatting>
  <conditionalFormatting sqref="A25">
    <cfRule type="duplicateValues" dxfId="4" priority="4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C44D-DA47-B546-A323-26ACF5BE288D}">
  <dimension ref="A1:M33"/>
  <sheetViews>
    <sheetView workbookViewId="0">
      <selection activeCell="A33" sqref="A33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8" max="9" width="8.6640625" customWidth="1"/>
    <col min="12" max="12" width="14" customWidth="1"/>
    <col min="13" max="13" width="14" style="120" customWidth="1"/>
  </cols>
  <sheetData>
    <row r="1" spans="1:13" ht="15" customHeight="1" x14ac:dyDescent="0.15">
      <c r="A1" s="142"/>
      <c r="B1" s="118"/>
      <c r="C1" s="118"/>
      <c r="D1" s="118"/>
      <c r="E1" s="118"/>
      <c r="F1" s="44"/>
      <c r="H1" s="119"/>
      <c r="I1" s="119"/>
    </row>
    <row r="2" spans="1:13" ht="15" customHeight="1" x14ac:dyDescent="0.15">
      <c r="A2" s="142"/>
      <c r="B2" s="143" t="s">
        <v>29</v>
      </c>
      <c r="C2" s="143"/>
      <c r="D2" s="143"/>
      <c r="E2" s="118"/>
      <c r="F2" s="44"/>
      <c r="H2" s="119"/>
      <c r="I2" s="119"/>
    </row>
    <row r="3" spans="1:13" ht="15" customHeight="1" x14ac:dyDescent="0.15">
      <c r="A3" s="142"/>
      <c r="B3" s="118"/>
      <c r="C3" s="118"/>
      <c r="D3" s="118"/>
      <c r="E3" s="118"/>
      <c r="F3" s="44"/>
      <c r="H3" s="119"/>
      <c r="I3" s="119"/>
    </row>
    <row r="4" spans="1:13" ht="15" customHeight="1" x14ac:dyDescent="0.15">
      <c r="A4" s="142"/>
      <c r="B4" s="143" t="s">
        <v>32</v>
      </c>
      <c r="C4" s="143"/>
      <c r="D4" s="143"/>
      <c r="E4" s="118"/>
      <c r="F4" s="44"/>
      <c r="H4" s="119"/>
      <c r="I4" s="119"/>
    </row>
    <row r="5" spans="1:13" ht="15" customHeight="1" x14ac:dyDescent="0.15">
      <c r="A5" s="142"/>
      <c r="B5" s="118"/>
      <c r="C5" s="118"/>
      <c r="D5" s="118"/>
      <c r="E5" s="118"/>
      <c r="F5" s="44"/>
      <c r="H5" s="119"/>
      <c r="I5" s="119"/>
    </row>
    <row r="6" spans="1:13" ht="15" customHeight="1" x14ac:dyDescent="0.15">
      <c r="A6" s="142"/>
      <c r="B6" s="121"/>
      <c r="C6" s="118"/>
      <c r="D6" s="118"/>
      <c r="E6" s="118"/>
      <c r="F6" s="44"/>
      <c r="H6" s="119"/>
      <c r="I6" s="119"/>
    </row>
    <row r="7" spans="1:13" ht="15" customHeight="1" x14ac:dyDescent="0.15">
      <c r="A7" s="142"/>
      <c r="B7" s="118"/>
      <c r="C7" s="118"/>
      <c r="D7" s="118"/>
      <c r="E7" s="118"/>
      <c r="F7" s="44"/>
      <c r="H7" s="119"/>
      <c r="I7" s="119"/>
    </row>
    <row r="8" spans="1:13" ht="15" customHeight="1" x14ac:dyDescent="0.15">
      <c r="A8" s="122" t="s">
        <v>7</v>
      </c>
      <c r="B8" s="123" t="s">
        <v>46</v>
      </c>
      <c r="C8" s="123"/>
      <c r="D8" s="124"/>
      <c r="E8" s="124"/>
      <c r="F8" s="44"/>
      <c r="H8" s="125"/>
      <c r="I8" s="125"/>
    </row>
    <row r="9" spans="1:13" ht="15" customHeight="1" x14ac:dyDescent="0.15">
      <c r="A9" s="122" t="s">
        <v>0</v>
      </c>
      <c r="B9" s="123" t="s">
        <v>84</v>
      </c>
      <c r="C9" s="123"/>
      <c r="D9" s="124"/>
      <c r="E9" s="124"/>
      <c r="F9" s="44"/>
      <c r="H9" s="125"/>
      <c r="I9" s="125"/>
    </row>
    <row r="10" spans="1:13" ht="15" customHeight="1" x14ac:dyDescent="0.15">
      <c r="A10" s="122" t="s">
        <v>9</v>
      </c>
      <c r="B10" s="128">
        <v>43171</v>
      </c>
      <c r="C10" s="129"/>
      <c r="D10" s="130"/>
      <c r="E10" s="130"/>
      <c r="F10" s="44"/>
      <c r="H10" s="131"/>
      <c r="I10" s="131"/>
    </row>
    <row r="11" spans="1:13" ht="15" customHeight="1" x14ac:dyDescent="0.2">
      <c r="A11" s="122" t="s">
        <v>24</v>
      </c>
      <c r="B11" s="123" t="s">
        <v>31</v>
      </c>
      <c r="C11" s="118"/>
      <c r="D11" s="118"/>
      <c r="E11" s="118"/>
      <c r="F11" s="44"/>
      <c r="H11" s="133" t="s">
        <v>91</v>
      </c>
      <c r="I11" s="134" t="s">
        <v>92</v>
      </c>
    </row>
    <row r="12" spans="1:13" ht="15" customHeight="1" x14ac:dyDescent="0.2">
      <c r="A12" s="122" t="s">
        <v>10</v>
      </c>
      <c r="B12" s="124" t="s">
        <v>64</v>
      </c>
      <c r="C12" s="118"/>
      <c r="D12" s="118"/>
      <c r="E12" s="118"/>
      <c r="F12" s="44"/>
      <c r="H12" s="133" t="s">
        <v>93</v>
      </c>
      <c r="I12" s="134" t="s">
        <v>96</v>
      </c>
      <c r="K12" s="87" t="s">
        <v>3</v>
      </c>
      <c r="L12" s="88" t="s">
        <v>46</v>
      </c>
      <c r="M12" s="126" t="s">
        <v>46</v>
      </c>
    </row>
    <row r="13" spans="1:13" ht="15" customHeight="1" x14ac:dyDescent="0.15">
      <c r="A13" s="116" t="s">
        <v>8</v>
      </c>
      <c r="B13" s="92" t="s">
        <v>2</v>
      </c>
      <c r="C13" s="92" t="s">
        <v>11</v>
      </c>
      <c r="D13" s="92" t="s">
        <v>1</v>
      </c>
      <c r="E13" s="49"/>
      <c r="F13" s="50" t="s">
        <v>15</v>
      </c>
      <c r="H13" s="49"/>
      <c r="I13" s="49"/>
      <c r="K13" s="89" t="s">
        <v>51</v>
      </c>
      <c r="L13" s="90">
        <v>2.5000000000000001E-2</v>
      </c>
      <c r="M13" s="127">
        <v>2.5000000000000001E-2</v>
      </c>
    </row>
    <row r="14" spans="1:13" ht="15" customHeight="1" x14ac:dyDescent="0.15">
      <c r="A14" s="116" t="s">
        <v>94</v>
      </c>
      <c r="B14" s="51"/>
      <c r="C14" s="53"/>
      <c r="D14" s="53"/>
      <c r="E14" s="52">
        <v>440.55</v>
      </c>
      <c r="F14" s="54" t="s">
        <v>16</v>
      </c>
      <c r="H14" s="52">
        <v>500</v>
      </c>
      <c r="I14" s="52">
        <v>440.55</v>
      </c>
      <c r="K14" s="85">
        <v>1</v>
      </c>
      <c r="L14" s="86">
        <v>500</v>
      </c>
      <c r="M14" s="132">
        <v>440.55</v>
      </c>
    </row>
    <row r="15" spans="1:13" ht="15" customHeight="1" x14ac:dyDescent="0.15">
      <c r="A15" s="116" t="s">
        <v>33</v>
      </c>
      <c r="B15" s="55"/>
      <c r="C15" s="56"/>
      <c r="D15" s="56"/>
      <c r="E15" s="99">
        <v>2.5000000000000001E-2</v>
      </c>
      <c r="F15" s="54" t="s">
        <v>17</v>
      </c>
      <c r="H15" s="99">
        <v>2.5000000000000001E-2</v>
      </c>
      <c r="I15" s="99">
        <v>2.5000000000000001E-2</v>
      </c>
      <c r="K15" s="85">
        <f>K14+1</f>
        <v>2</v>
      </c>
      <c r="L15" s="86">
        <f>L14-L14*0.025</f>
        <v>487.5</v>
      </c>
      <c r="M15" s="132">
        <f>M14-M14*0.025</f>
        <v>429.53625</v>
      </c>
    </row>
    <row r="16" spans="1:13" ht="15" customHeight="1" x14ac:dyDescent="0.15">
      <c r="A16" s="116"/>
      <c r="B16" s="57" t="s">
        <v>4</v>
      </c>
      <c r="C16" s="58" t="s">
        <v>4</v>
      </c>
      <c r="D16" s="58" t="s">
        <v>4</v>
      </c>
      <c r="E16" s="59" t="s">
        <v>34</v>
      </c>
      <c r="F16" s="60">
        <v>7</v>
      </c>
      <c r="H16" s="59" t="s">
        <v>34</v>
      </c>
      <c r="I16" s="59" t="s">
        <v>34</v>
      </c>
      <c r="K16" s="85">
        <f t="shared" ref="K16:K23" si="0">K15+1</f>
        <v>3</v>
      </c>
      <c r="L16" s="86">
        <f t="shared" ref="L16:L23" si="1">L15-L15*0.025</f>
        <v>475.3125</v>
      </c>
      <c r="M16" s="132">
        <f t="shared" ref="M16:M23" si="2">M15-M15*0.025</f>
        <v>418.79784374999997</v>
      </c>
    </row>
    <row r="17" spans="1:13" x14ac:dyDescent="0.15">
      <c r="A17" s="98" t="s">
        <v>95</v>
      </c>
      <c r="B17" s="93"/>
      <c r="C17" s="93"/>
      <c r="D17" s="93">
        <v>71.599999999999994</v>
      </c>
      <c r="E17" s="135">
        <v>418.79784374999997</v>
      </c>
      <c r="F17" s="136">
        <v>3</v>
      </c>
      <c r="H17" s="135">
        <v>475.3125</v>
      </c>
      <c r="I17" s="135">
        <v>418.79784374999997</v>
      </c>
      <c r="K17" s="85">
        <f t="shared" si="0"/>
        <v>4</v>
      </c>
      <c r="L17" s="86">
        <f t="shared" si="1"/>
        <v>463.4296875</v>
      </c>
      <c r="M17" s="132">
        <f t="shared" si="2"/>
        <v>408.32789765624995</v>
      </c>
    </row>
    <row r="18" spans="1:13" x14ac:dyDescent="0.15">
      <c r="A18" s="98"/>
      <c r="B18" s="93"/>
      <c r="C18" s="93"/>
      <c r="D18" s="93"/>
      <c r="E18" s="135"/>
      <c r="F18" s="136"/>
      <c r="H18" s="135"/>
      <c r="I18" s="135"/>
      <c r="K18" s="85">
        <f t="shared" si="0"/>
        <v>5</v>
      </c>
      <c r="L18" s="86">
        <f t="shared" si="1"/>
        <v>451.84394531250001</v>
      </c>
      <c r="M18" s="132">
        <f t="shared" si="2"/>
        <v>398.1197002148437</v>
      </c>
    </row>
    <row r="19" spans="1:13" x14ac:dyDescent="0.15">
      <c r="A19" s="98"/>
      <c r="B19" s="93"/>
      <c r="C19" s="93"/>
      <c r="D19" s="93"/>
      <c r="E19" s="135"/>
      <c r="F19" s="136"/>
      <c r="H19" s="135"/>
      <c r="I19" s="135"/>
      <c r="K19" s="85">
        <f t="shared" si="0"/>
        <v>6</v>
      </c>
      <c r="L19" s="86">
        <f t="shared" si="1"/>
        <v>440.5478466796875</v>
      </c>
      <c r="M19" s="132">
        <f t="shared" si="2"/>
        <v>388.16670770947263</v>
      </c>
    </row>
    <row r="20" spans="1:13" x14ac:dyDescent="0.15">
      <c r="A20" s="98"/>
      <c r="B20" s="93"/>
      <c r="C20" s="93"/>
      <c r="D20" s="93"/>
      <c r="E20" s="135"/>
      <c r="F20" s="136"/>
      <c r="H20" s="135"/>
      <c r="I20" s="135"/>
      <c r="K20" s="85">
        <f t="shared" si="0"/>
        <v>7</v>
      </c>
      <c r="L20" s="86">
        <f t="shared" si="1"/>
        <v>429.53415051269531</v>
      </c>
      <c r="M20" s="132">
        <f t="shared" si="2"/>
        <v>378.46254001673583</v>
      </c>
    </row>
    <row r="21" spans="1:13" x14ac:dyDescent="0.15">
      <c r="A21" s="98"/>
      <c r="B21" s="93"/>
      <c r="C21" s="93"/>
      <c r="D21" s="93"/>
      <c r="E21" s="135"/>
      <c r="F21" s="136"/>
      <c r="H21" s="135"/>
      <c r="I21" s="135"/>
      <c r="K21" s="85">
        <f t="shared" si="0"/>
        <v>8</v>
      </c>
      <c r="L21" s="86">
        <f t="shared" si="1"/>
        <v>418.79579674987792</v>
      </c>
      <c r="M21" s="132">
        <f t="shared" si="2"/>
        <v>369.00097651631745</v>
      </c>
    </row>
    <row r="22" spans="1:13" x14ac:dyDescent="0.15">
      <c r="A22" s="98"/>
      <c r="B22" s="93"/>
      <c r="C22" s="93"/>
      <c r="D22" s="93"/>
      <c r="E22" s="135"/>
      <c r="F22" s="136"/>
      <c r="H22" s="135"/>
      <c r="I22" s="135"/>
      <c r="K22" s="85">
        <f t="shared" si="0"/>
        <v>9</v>
      </c>
      <c r="L22" s="86">
        <f t="shared" si="1"/>
        <v>408.32590183113098</v>
      </c>
      <c r="M22" s="132">
        <f t="shared" si="2"/>
        <v>359.77595210340951</v>
      </c>
    </row>
    <row r="23" spans="1:13" x14ac:dyDescent="0.15">
      <c r="A23" s="98"/>
      <c r="B23" s="93"/>
      <c r="C23" s="93"/>
      <c r="D23" s="93"/>
      <c r="E23" s="135"/>
      <c r="F23" s="136"/>
      <c r="H23" s="135"/>
      <c r="I23" s="135"/>
      <c r="K23" s="85">
        <f t="shared" si="0"/>
        <v>10</v>
      </c>
      <c r="L23" s="86">
        <f t="shared" si="1"/>
        <v>398.1177542853527</v>
      </c>
      <c r="M23" s="132">
        <f t="shared" si="2"/>
        <v>350.78155330082427</v>
      </c>
    </row>
    <row r="24" spans="1:13" x14ac:dyDescent="0.15">
      <c r="A24" s="98"/>
      <c r="B24" s="93"/>
      <c r="C24" s="93"/>
      <c r="D24" s="93"/>
      <c r="E24" s="135"/>
      <c r="F24" s="136"/>
      <c r="H24" s="135"/>
      <c r="I24" s="135"/>
    </row>
    <row r="25" spans="1:13" x14ac:dyDescent="0.15">
      <c r="A25" s="98"/>
      <c r="B25" s="93"/>
      <c r="C25" s="93"/>
      <c r="D25" s="93"/>
      <c r="E25" s="135"/>
      <c r="F25" s="136"/>
      <c r="H25" s="135"/>
      <c r="I25" s="135"/>
    </row>
    <row r="26" spans="1:13" x14ac:dyDescent="0.15">
      <c r="A26" s="98"/>
      <c r="B26" s="93"/>
      <c r="C26" s="93"/>
      <c r="D26" s="93"/>
      <c r="E26" s="135"/>
      <c r="F26" s="136"/>
      <c r="G26" s="137"/>
      <c r="H26" s="135"/>
      <c r="I26" s="135"/>
    </row>
    <row r="27" spans="1:13" x14ac:dyDescent="0.15">
      <c r="A27" s="98"/>
      <c r="B27" s="93"/>
      <c r="C27" s="93"/>
      <c r="D27" s="93"/>
      <c r="E27" s="135"/>
      <c r="F27" s="136"/>
      <c r="H27" s="135"/>
      <c r="I27" s="135"/>
    </row>
    <row r="28" spans="1:13" x14ac:dyDescent="0.15">
      <c r="A28" s="98"/>
      <c r="B28" s="93"/>
      <c r="C28" s="93"/>
      <c r="D28" s="93"/>
      <c r="E28" s="135"/>
      <c r="F28" s="136"/>
      <c r="H28" s="135"/>
      <c r="I28" s="135"/>
    </row>
    <row r="29" spans="1:13" x14ac:dyDescent="0.15">
      <c r="A29" s="98"/>
      <c r="B29" s="93"/>
      <c r="C29" s="93"/>
      <c r="D29" s="93"/>
      <c r="E29" s="135"/>
      <c r="F29" s="136"/>
      <c r="H29" s="135"/>
      <c r="I29" s="135"/>
    </row>
    <row r="30" spans="1:13" x14ac:dyDescent="0.15">
      <c r="A30" s="72"/>
      <c r="B30" s="93"/>
      <c r="C30" s="93"/>
      <c r="D30" s="93"/>
      <c r="E30" s="135"/>
      <c r="F30" s="136"/>
      <c r="H30" s="135"/>
      <c r="I30" s="135"/>
    </row>
    <row r="31" spans="1:13" x14ac:dyDescent="0.15">
      <c r="A31" s="98"/>
      <c r="B31" s="93"/>
      <c r="C31" s="93"/>
      <c r="D31" s="93"/>
      <c r="E31" s="135"/>
      <c r="F31" s="136"/>
      <c r="H31" s="135"/>
      <c r="I31" s="135"/>
    </row>
    <row r="32" spans="1:13" x14ac:dyDescent="0.15">
      <c r="A32" s="72"/>
      <c r="B32" s="93"/>
      <c r="C32" s="93"/>
      <c r="D32" s="93"/>
      <c r="E32" s="135"/>
      <c r="F32" s="136"/>
      <c r="H32" s="135"/>
      <c r="I32" s="135"/>
    </row>
    <row r="33" spans="1:1" x14ac:dyDescent="0.15">
      <c r="A33" t="s">
        <v>100</v>
      </c>
    </row>
  </sheetData>
  <mergeCells count="3">
    <mergeCell ref="A1:A7"/>
    <mergeCell ref="B2:D2"/>
    <mergeCell ref="B4:D4"/>
  </mergeCells>
  <conditionalFormatting sqref="A19">
    <cfRule type="duplicateValues" dxfId="3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8D6A-B166-9E4B-8E8C-B99AC4AA6476}">
  <dimension ref="A1:M33"/>
  <sheetViews>
    <sheetView topLeftCell="A2" workbookViewId="0">
      <selection activeCell="A33" sqref="A33"/>
    </sheetView>
  </sheetViews>
  <sheetFormatPr baseColWidth="10" defaultColWidth="10.6640625" defaultRowHeight="14" x14ac:dyDescent="0.15"/>
  <cols>
    <col min="1" max="1" width="17.1640625" customWidth="1"/>
    <col min="2" max="4" width="10.5" customWidth="1"/>
    <col min="5" max="5" width="8.6640625" customWidth="1"/>
    <col min="6" max="6" width="9.1640625" customWidth="1"/>
    <col min="8" max="9" width="8.6640625" customWidth="1"/>
    <col min="12" max="12" width="14" customWidth="1"/>
    <col min="13" max="13" width="14" style="120" customWidth="1"/>
  </cols>
  <sheetData>
    <row r="1" spans="1:13" ht="15" customHeight="1" x14ac:dyDescent="0.15">
      <c r="A1" s="142"/>
      <c r="B1" s="118"/>
      <c r="C1" s="118"/>
      <c r="D1" s="118"/>
      <c r="E1" s="118"/>
      <c r="F1" s="44"/>
      <c r="H1" s="119"/>
      <c r="I1" s="119"/>
    </row>
    <row r="2" spans="1:13" ht="15" customHeight="1" x14ac:dyDescent="0.15">
      <c r="A2" s="142"/>
      <c r="B2" s="143" t="s">
        <v>29</v>
      </c>
      <c r="C2" s="143"/>
      <c r="D2" s="143"/>
      <c r="E2" s="118"/>
      <c r="F2" s="44"/>
      <c r="H2" s="119"/>
      <c r="I2" s="119"/>
    </row>
    <row r="3" spans="1:13" ht="15" customHeight="1" x14ac:dyDescent="0.15">
      <c r="A3" s="142"/>
      <c r="B3" s="118"/>
      <c r="C3" s="118"/>
      <c r="D3" s="118"/>
      <c r="E3" s="118"/>
      <c r="F3" s="44"/>
      <c r="H3" s="119"/>
      <c r="I3" s="119"/>
    </row>
    <row r="4" spans="1:13" ht="15" customHeight="1" x14ac:dyDescent="0.15">
      <c r="A4" s="142"/>
      <c r="B4" s="143" t="s">
        <v>32</v>
      </c>
      <c r="C4" s="143"/>
      <c r="D4" s="143"/>
      <c r="E4" s="118"/>
      <c r="F4" s="44"/>
      <c r="H4" s="119"/>
      <c r="I4" s="119"/>
    </row>
    <row r="5" spans="1:13" ht="15" customHeight="1" x14ac:dyDescent="0.15">
      <c r="A5" s="142"/>
      <c r="B5" s="118"/>
      <c r="C5" s="118"/>
      <c r="D5" s="118"/>
      <c r="E5" s="118"/>
      <c r="F5" s="44"/>
      <c r="H5" s="119"/>
      <c r="I5" s="119"/>
    </row>
    <row r="6" spans="1:13" ht="15" customHeight="1" x14ac:dyDescent="0.15">
      <c r="A6" s="142"/>
      <c r="B6" s="121"/>
      <c r="C6" s="118"/>
      <c r="D6" s="118"/>
      <c r="E6" s="118"/>
      <c r="F6" s="44"/>
      <c r="H6" s="119"/>
      <c r="I6" s="119"/>
    </row>
    <row r="7" spans="1:13" ht="15" customHeight="1" x14ac:dyDescent="0.15">
      <c r="A7" s="142"/>
      <c r="B7" s="118"/>
      <c r="C7" s="118"/>
      <c r="D7" s="118"/>
      <c r="E7" s="118"/>
      <c r="F7" s="44"/>
      <c r="H7" s="119"/>
      <c r="I7" s="119"/>
    </row>
    <row r="8" spans="1:13" ht="15" customHeight="1" x14ac:dyDescent="0.15">
      <c r="A8" s="122" t="s">
        <v>7</v>
      </c>
      <c r="B8" s="123" t="s">
        <v>46</v>
      </c>
      <c r="C8" s="123"/>
      <c r="D8" s="124"/>
      <c r="E8" s="124"/>
      <c r="F8" s="44"/>
      <c r="H8" s="125"/>
      <c r="I8" s="125"/>
    </row>
    <row r="9" spans="1:13" ht="15" customHeight="1" x14ac:dyDescent="0.15">
      <c r="A9" s="122" t="s">
        <v>0</v>
      </c>
      <c r="B9" s="123" t="s">
        <v>84</v>
      </c>
      <c r="C9" s="123"/>
      <c r="D9" s="124"/>
      <c r="E9" s="124"/>
      <c r="F9" s="44"/>
      <c r="H9" s="125"/>
      <c r="I9" s="125"/>
    </row>
    <row r="10" spans="1:13" ht="15" customHeight="1" x14ac:dyDescent="0.15">
      <c r="A10" s="122" t="s">
        <v>9</v>
      </c>
      <c r="B10" s="128">
        <v>43171</v>
      </c>
      <c r="C10" s="129"/>
      <c r="D10" s="130"/>
      <c r="E10" s="130"/>
      <c r="F10" s="44"/>
      <c r="H10" s="131"/>
      <c r="I10" s="131"/>
    </row>
    <row r="11" spans="1:13" ht="15" customHeight="1" x14ac:dyDescent="0.2">
      <c r="A11" s="122" t="s">
        <v>24</v>
      </c>
      <c r="B11" s="123" t="s">
        <v>87</v>
      </c>
      <c r="C11" s="118"/>
      <c r="D11" s="118"/>
      <c r="E11" s="118"/>
      <c r="F11" s="44"/>
      <c r="H11" s="133" t="s">
        <v>91</v>
      </c>
      <c r="I11" s="134" t="s">
        <v>92</v>
      </c>
    </row>
    <row r="12" spans="1:13" ht="15" customHeight="1" x14ac:dyDescent="0.2">
      <c r="A12" s="122" t="s">
        <v>10</v>
      </c>
      <c r="B12" s="124" t="s">
        <v>64</v>
      </c>
      <c r="C12" s="118"/>
      <c r="D12" s="118"/>
      <c r="E12" s="118"/>
      <c r="F12" s="44"/>
      <c r="H12" s="133" t="s">
        <v>93</v>
      </c>
      <c r="I12" s="134" t="s">
        <v>96</v>
      </c>
      <c r="K12" s="87" t="s">
        <v>3</v>
      </c>
      <c r="L12" s="88" t="s">
        <v>46</v>
      </c>
      <c r="M12" s="126" t="s">
        <v>46</v>
      </c>
    </row>
    <row r="13" spans="1:13" ht="15" customHeight="1" x14ac:dyDescent="0.15">
      <c r="A13" s="116" t="s">
        <v>8</v>
      </c>
      <c r="B13" s="92" t="s">
        <v>2</v>
      </c>
      <c r="C13" s="92" t="s">
        <v>11</v>
      </c>
      <c r="D13" s="92" t="s">
        <v>1</v>
      </c>
      <c r="E13" s="49"/>
      <c r="F13" s="50" t="s">
        <v>15</v>
      </c>
      <c r="H13" s="49"/>
      <c r="I13" s="49"/>
      <c r="K13" s="89" t="s">
        <v>51</v>
      </c>
      <c r="L13" s="90">
        <v>2.5000000000000001E-2</v>
      </c>
      <c r="M13" s="127">
        <v>2.5000000000000001E-2</v>
      </c>
    </row>
    <row r="14" spans="1:13" ht="15" customHeight="1" x14ac:dyDescent="0.15">
      <c r="A14" s="116" t="s">
        <v>94</v>
      </c>
      <c r="B14" s="51"/>
      <c r="C14" s="53"/>
      <c r="D14" s="53"/>
      <c r="E14" s="52" t="s">
        <v>99</v>
      </c>
      <c r="F14" s="54" t="s">
        <v>16</v>
      </c>
      <c r="H14" s="52">
        <v>500</v>
      </c>
      <c r="I14" s="52">
        <v>440.55</v>
      </c>
      <c r="K14" s="85">
        <v>1</v>
      </c>
      <c r="L14" s="86">
        <v>500</v>
      </c>
      <c r="M14" s="132">
        <v>440.55</v>
      </c>
    </row>
    <row r="15" spans="1:13" ht="15" customHeight="1" x14ac:dyDescent="0.15">
      <c r="A15" s="116" t="s">
        <v>33</v>
      </c>
      <c r="B15" s="55"/>
      <c r="C15" s="56"/>
      <c r="D15" s="56"/>
      <c r="E15" s="99">
        <v>2.5000000000000001E-2</v>
      </c>
      <c r="F15" s="54" t="s">
        <v>17</v>
      </c>
      <c r="H15" s="99">
        <v>2.5000000000000001E-2</v>
      </c>
      <c r="I15" s="99">
        <v>2.5000000000000001E-2</v>
      </c>
      <c r="K15" s="85">
        <f>K14+1</f>
        <v>2</v>
      </c>
      <c r="L15" s="86">
        <f>L14-L14*0.025</f>
        <v>487.5</v>
      </c>
      <c r="M15" s="132">
        <f>M14-M14*0.025</f>
        <v>429.53625</v>
      </c>
    </row>
    <row r="16" spans="1:13" ht="15" customHeight="1" x14ac:dyDescent="0.15">
      <c r="A16" s="116"/>
      <c r="B16" s="57" t="s">
        <v>4</v>
      </c>
      <c r="C16" s="58" t="s">
        <v>4</v>
      </c>
      <c r="D16" s="58" t="s">
        <v>4</v>
      </c>
      <c r="E16" s="59" t="s">
        <v>34</v>
      </c>
      <c r="F16" s="60">
        <v>6</v>
      </c>
      <c r="H16" s="59" t="s">
        <v>34</v>
      </c>
      <c r="I16" s="59" t="s">
        <v>34</v>
      </c>
      <c r="K16" s="85">
        <f t="shared" ref="K16:K23" si="0">K15+1</f>
        <v>3</v>
      </c>
      <c r="L16" s="86">
        <f t="shared" ref="L16:M23" si="1">L15-L15*0.025</f>
        <v>475.3125</v>
      </c>
      <c r="M16" s="132">
        <f t="shared" si="1"/>
        <v>418.79784374999997</v>
      </c>
    </row>
    <row r="17" spans="1:13" x14ac:dyDescent="0.15">
      <c r="A17" s="98" t="s">
        <v>95</v>
      </c>
      <c r="B17" s="93"/>
      <c r="C17" s="93"/>
      <c r="D17" s="93">
        <v>91.8</v>
      </c>
      <c r="E17" s="135">
        <v>440.55</v>
      </c>
      <c r="F17" s="136">
        <v>1</v>
      </c>
      <c r="H17" s="135">
        <v>500</v>
      </c>
      <c r="I17" s="135">
        <v>440.55</v>
      </c>
      <c r="K17" s="85">
        <f t="shared" si="0"/>
        <v>4</v>
      </c>
      <c r="L17" s="86">
        <f t="shared" si="1"/>
        <v>463.4296875</v>
      </c>
      <c r="M17" s="132">
        <f t="shared" si="1"/>
        <v>408.32789765624995</v>
      </c>
    </row>
    <row r="18" spans="1:13" x14ac:dyDescent="0.15">
      <c r="A18" s="98"/>
      <c r="B18" s="93"/>
      <c r="C18" s="93"/>
      <c r="D18" s="93"/>
      <c r="E18" s="135"/>
      <c r="F18" s="136"/>
      <c r="H18" s="135"/>
      <c r="I18" s="135"/>
      <c r="K18" s="85">
        <f t="shared" si="0"/>
        <v>5</v>
      </c>
      <c r="L18" s="86">
        <f t="shared" si="1"/>
        <v>451.84394531250001</v>
      </c>
      <c r="M18" s="132">
        <f t="shared" si="1"/>
        <v>398.1197002148437</v>
      </c>
    </row>
    <row r="19" spans="1:13" x14ac:dyDescent="0.15">
      <c r="A19" s="98"/>
      <c r="B19" s="93"/>
      <c r="C19" s="93"/>
      <c r="D19" s="93"/>
      <c r="E19" s="135"/>
      <c r="F19" s="136"/>
      <c r="H19" s="135"/>
      <c r="I19" s="135"/>
      <c r="K19" s="85">
        <f t="shared" si="0"/>
        <v>6</v>
      </c>
      <c r="L19" s="86">
        <f t="shared" si="1"/>
        <v>440.5478466796875</v>
      </c>
      <c r="M19" s="132">
        <f t="shared" si="1"/>
        <v>388.16670770947263</v>
      </c>
    </row>
    <row r="20" spans="1:13" x14ac:dyDescent="0.15">
      <c r="A20" s="98"/>
      <c r="B20" s="93"/>
      <c r="C20" s="93"/>
      <c r="D20" s="93"/>
      <c r="E20" s="135"/>
      <c r="F20" s="136"/>
      <c r="H20" s="135"/>
      <c r="I20" s="135"/>
      <c r="K20" s="85">
        <f t="shared" si="0"/>
        <v>7</v>
      </c>
      <c r="L20" s="86">
        <f t="shared" si="1"/>
        <v>429.53415051269531</v>
      </c>
      <c r="M20" s="132">
        <f t="shared" si="1"/>
        <v>378.46254001673583</v>
      </c>
    </row>
    <row r="21" spans="1:13" x14ac:dyDescent="0.15">
      <c r="A21" s="98"/>
      <c r="B21" s="93"/>
      <c r="C21" s="93"/>
      <c r="D21" s="93"/>
      <c r="E21" s="135"/>
      <c r="F21" s="136"/>
      <c r="H21" s="135"/>
      <c r="I21" s="135"/>
      <c r="K21" s="85">
        <f t="shared" si="0"/>
        <v>8</v>
      </c>
      <c r="L21" s="86">
        <f t="shared" si="1"/>
        <v>418.79579674987792</v>
      </c>
      <c r="M21" s="132">
        <f t="shared" si="1"/>
        <v>369.00097651631745</v>
      </c>
    </row>
    <row r="22" spans="1:13" x14ac:dyDescent="0.15">
      <c r="A22" s="98"/>
      <c r="B22" s="93"/>
      <c r="C22" s="93"/>
      <c r="D22" s="93"/>
      <c r="E22" s="135"/>
      <c r="F22" s="136"/>
      <c r="H22" s="135"/>
      <c r="I22" s="135"/>
      <c r="K22" s="85">
        <f t="shared" si="0"/>
        <v>9</v>
      </c>
      <c r="L22" s="86">
        <f t="shared" si="1"/>
        <v>408.32590183113098</v>
      </c>
      <c r="M22" s="132">
        <f t="shared" si="1"/>
        <v>359.77595210340951</v>
      </c>
    </row>
    <row r="23" spans="1:13" x14ac:dyDescent="0.15">
      <c r="A23" s="98"/>
      <c r="B23" s="93"/>
      <c r="C23" s="93"/>
      <c r="D23" s="93"/>
      <c r="E23" s="135"/>
      <c r="F23" s="136"/>
      <c r="H23" s="135"/>
      <c r="I23" s="135"/>
      <c r="K23" s="85">
        <f t="shared" si="0"/>
        <v>10</v>
      </c>
      <c r="L23" s="86">
        <f t="shared" si="1"/>
        <v>398.1177542853527</v>
      </c>
      <c r="M23" s="132">
        <f t="shared" si="1"/>
        <v>350.78155330082427</v>
      </c>
    </row>
    <row r="24" spans="1:13" x14ac:dyDescent="0.15">
      <c r="A24" s="98"/>
      <c r="B24" s="93"/>
      <c r="C24" s="93"/>
      <c r="D24" s="93"/>
      <c r="E24" s="135"/>
      <c r="F24" s="136"/>
      <c r="H24" s="135"/>
      <c r="I24" s="135"/>
    </row>
    <row r="25" spans="1:13" x14ac:dyDescent="0.15">
      <c r="A25" s="98"/>
      <c r="B25" s="93"/>
      <c r="C25" s="93"/>
      <c r="D25" s="93"/>
      <c r="E25" s="135"/>
      <c r="F25" s="136"/>
      <c r="H25" s="135"/>
      <c r="I25" s="135"/>
    </row>
    <row r="26" spans="1:13" x14ac:dyDescent="0.15">
      <c r="A26" s="98"/>
      <c r="B26" s="93"/>
      <c r="C26" s="93"/>
      <c r="D26" s="93"/>
      <c r="E26" s="135"/>
      <c r="F26" s="136"/>
      <c r="G26" s="137"/>
      <c r="H26" s="135"/>
      <c r="I26" s="135"/>
    </row>
    <row r="27" spans="1:13" x14ac:dyDescent="0.15">
      <c r="A27" s="98"/>
      <c r="B27" s="93"/>
      <c r="C27" s="93"/>
      <c r="D27" s="93"/>
      <c r="E27" s="135"/>
      <c r="F27" s="136"/>
      <c r="H27" s="135"/>
      <c r="I27" s="135"/>
    </row>
    <row r="28" spans="1:13" x14ac:dyDescent="0.15">
      <c r="A28" s="98"/>
      <c r="B28" s="93"/>
      <c r="C28" s="93"/>
      <c r="D28" s="93"/>
      <c r="E28" s="135"/>
      <c r="F28" s="136"/>
      <c r="H28" s="135"/>
      <c r="I28" s="135"/>
    </row>
    <row r="29" spans="1:13" x14ac:dyDescent="0.15">
      <c r="A29" s="98"/>
      <c r="B29" s="93"/>
      <c r="C29" s="93"/>
      <c r="D29" s="93"/>
      <c r="E29" s="135"/>
      <c r="F29" s="136"/>
      <c r="H29" s="135"/>
      <c r="I29" s="135"/>
    </row>
    <row r="30" spans="1:13" x14ac:dyDescent="0.15">
      <c r="A30" s="72"/>
      <c r="B30" s="93"/>
      <c r="C30" s="93"/>
      <c r="D30" s="93"/>
      <c r="E30" s="135"/>
      <c r="F30" s="136"/>
      <c r="H30" s="135"/>
      <c r="I30" s="135"/>
    </row>
    <row r="31" spans="1:13" x14ac:dyDescent="0.15">
      <c r="A31" s="98"/>
      <c r="B31" s="93"/>
      <c r="C31" s="93"/>
      <c r="D31" s="93"/>
      <c r="E31" s="135"/>
      <c r="F31" s="136"/>
      <c r="H31" s="135"/>
      <c r="I31" s="135"/>
    </row>
    <row r="32" spans="1:13" x14ac:dyDescent="0.15">
      <c r="A32" s="72"/>
      <c r="B32" s="93"/>
      <c r="C32" s="93"/>
      <c r="D32" s="93"/>
      <c r="E32" s="135"/>
      <c r="F32" s="136"/>
      <c r="H32" s="135"/>
      <c r="I32" s="135"/>
    </row>
    <row r="33" spans="1:1" x14ac:dyDescent="0.15">
      <c r="A33" t="s">
        <v>100</v>
      </c>
    </row>
  </sheetData>
  <mergeCells count="3">
    <mergeCell ref="A1:A7"/>
    <mergeCell ref="B2:D2"/>
    <mergeCell ref="B4:D4"/>
  </mergeCells>
  <conditionalFormatting sqref="A19">
    <cfRule type="duplicateValues" dxfId="2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FC71D-C69B-914B-98F6-241E5CDF512B}">
  <dimension ref="A1:H64"/>
  <sheetViews>
    <sheetView workbookViewId="0">
      <selection activeCell="J10" sqref="J10"/>
    </sheetView>
  </sheetViews>
  <sheetFormatPr baseColWidth="10" defaultRowHeight="14" x14ac:dyDescent="0.15"/>
  <cols>
    <col min="1" max="1" width="10.83203125" style="83"/>
    <col min="2" max="8" width="10.83203125" style="82"/>
  </cols>
  <sheetData>
    <row r="1" spans="1:8" x14ac:dyDescent="0.15">
      <c r="A1" s="144" t="s">
        <v>65</v>
      </c>
      <c r="B1" s="144"/>
      <c r="C1" s="144"/>
      <c r="D1" s="144"/>
      <c r="E1" s="144"/>
      <c r="F1" s="144"/>
      <c r="G1" s="144"/>
      <c r="H1" s="144"/>
    </row>
    <row r="3" spans="1:8" s="84" customFormat="1" ht="45" x14ac:dyDescent="0.15">
      <c r="A3" s="87" t="s">
        <v>3</v>
      </c>
      <c r="B3" s="88" t="s">
        <v>44</v>
      </c>
      <c r="C3" s="88" t="s">
        <v>45</v>
      </c>
      <c r="D3" s="88" t="s">
        <v>46</v>
      </c>
      <c r="E3" s="88" t="s">
        <v>47</v>
      </c>
      <c r="F3" s="88" t="s">
        <v>48</v>
      </c>
      <c r="G3" s="88" t="s">
        <v>50</v>
      </c>
      <c r="H3" s="88" t="s">
        <v>49</v>
      </c>
    </row>
    <row r="4" spans="1:8" x14ac:dyDescent="0.15">
      <c r="A4" s="89" t="s">
        <v>51</v>
      </c>
      <c r="B4" s="90">
        <v>1.4999999999999999E-2</v>
      </c>
      <c r="C4" s="90">
        <v>2.5000000000000001E-2</v>
      </c>
      <c r="D4" s="90">
        <v>2.5000000000000001E-2</v>
      </c>
      <c r="E4" s="90">
        <v>0.03</v>
      </c>
      <c r="F4" s="90">
        <v>2.5000000000000001E-2</v>
      </c>
      <c r="G4" s="90">
        <v>0.04</v>
      </c>
      <c r="H4" s="90">
        <v>0.04</v>
      </c>
    </row>
    <row r="5" spans="1:8" x14ac:dyDescent="0.15">
      <c r="A5" s="85">
        <v>1</v>
      </c>
      <c r="B5" s="86">
        <v>900</v>
      </c>
      <c r="C5" s="86">
        <v>675</v>
      </c>
      <c r="D5" s="86">
        <v>500</v>
      </c>
      <c r="E5" s="86">
        <v>470</v>
      </c>
      <c r="F5" s="86">
        <v>405</v>
      </c>
      <c r="G5" s="86">
        <v>330</v>
      </c>
      <c r="H5" s="86">
        <v>300</v>
      </c>
    </row>
    <row r="6" spans="1:8" x14ac:dyDescent="0.15">
      <c r="A6" s="85">
        <f>A5+1</f>
        <v>2</v>
      </c>
      <c r="B6" s="86">
        <f>B5-B5*0.015</f>
        <v>886.5</v>
      </c>
      <c r="C6" s="86">
        <f>C5-C5*0.025</f>
        <v>658.125</v>
      </c>
      <c r="D6" s="86">
        <f>D5-D5*0.025</f>
        <v>487.5</v>
      </c>
      <c r="E6" s="86">
        <f t="shared" ref="E6:E21" si="0">E5-E5*0.03</f>
        <v>455.9</v>
      </c>
      <c r="F6" s="86">
        <f>F5-F5*0.025</f>
        <v>394.875</v>
      </c>
      <c r="G6" s="86">
        <f>G5-G5*0.04</f>
        <v>316.8</v>
      </c>
      <c r="H6" s="86">
        <f t="shared" ref="H6:H44" si="1">H5-H5*0.04</f>
        <v>288</v>
      </c>
    </row>
    <row r="7" spans="1:8" x14ac:dyDescent="0.15">
      <c r="A7" s="85">
        <f t="shared" ref="A7:A64" si="2">A6+1</f>
        <v>3</v>
      </c>
      <c r="B7" s="86">
        <f t="shared" ref="B7:B64" si="3">B6-B6*0.015</f>
        <v>873.20249999999999</v>
      </c>
      <c r="C7" s="86">
        <f t="shared" ref="C7:C64" si="4">C6-C6*0.025</f>
        <v>641.671875</v>
      </c>
      <c r="D7" s="86">
        <f t="shared" ref="D7:D64" si="5">D6-D6*0.025</f>
        <v>475.3125</v>
      </c>
      <c r="E7" s="86">
        <f t="shared" si="0"/>
        <v>442.22299999999996</v>
      </c>
      <c r="F7" s="86">
        <f t="shared" ref="F7:F64" si="6">F6-F6*0.025</f>
        <v>385.00312500000001</v>
      </c>
      <c r="G7" s="86">
        <f t="shared" ref="G7:G46" si="7">G6-G6*0.04</f>
        <v>304.12799999999999</v>
      </c>
      <c r="H7" s="86">
        <f t="shared" si="1"/>
        <v>276.48</v>
      </c>
    </row>
    <row r="8" spans="1:8" x14ac:dyDescent="0.15">
      <c r="A8" s="85">
        <f t="shared" si="2"/>
        <v>4</v>
      </c>
      <c r="B8" s="86">
        <f t="shared" si="3"/>
        <v>860.10446249999995</v>
      </c>
      <c r="C8" s="86">
        <f t="shared" si="4"/>
        <v>625.63007812499995</v>
      </c>
      <c r="D8" s="86">
        <f t="shared" si="5"/>
        <v>463.4296875</v>
      </c>
      <c r="E8" s="86">
        <f t="shared" si="0"/>
        <v>428.95630999999997</v>
      </c>
      <c r="F8" s="86">
        <f t="shared" si="6"/>
        <v>375.378046875</v>
      </c>
      <c r="G8" s="86">
        <f t="shared" si="7"/>
        <v>291.96287999999998</v>
      </c>
      <c r="H8" s="86">
        <f t="shared" si="1"/>
        <v>265.42080000000004</v>
      </c>
    </row>
    <row r="9" spans="1:8" x14ac:dyDescent="0.15">
      <c r="A9" s="85">
        <f t="shared" si="2"/>
        <v>5</v>
      </c>
      <c r="B9" s="86">
        <f t="shared" si="3"/>
        <v>847.20289556249998</v>
      </c>
      <c r="C9" s="86">
        <f t="shared" si="4"/>
        <v>609.98932617187495</v>
      </c>
      <c r="D9" s="86">
        <f t="shared" si="5"/>
        <v>451.84394531250001</v>
      </c>
      <c r="E9" s="86">
        <f t="shared" si="0"/>
        <v>416.0876207</v>
      </c>
      <c r="F9" s="86">
        <f t="shared" si="6"/>
        <v>365.99359570312498</v>
      </c>
      <c r="G9" s="86">
        <f t="shared" si="7"/>
        <v>280.28436479999999</v>
      </c>
      <c r="H9" s="86">
        <f t="shared" si="1"/>
        <v>254.80396800000005</v>
      </c>
    </row>
    <row r="10" spans="1:8" x14ac:dyDescent="0.15">
      <c r="A10" s="85">
        <f t="shared" si="2"/>
        <v>6</v>
      </c>
      <c r="B10" s="86">
        <f t="shared" si="3"/>
        <v>834.49485212906245</v>
      </c>
      <c r="C10" s="86">
        <f t="shared" si="4"/>
        <v>594.73959301757804</v>
      </c>
      <c r="D10" s="86">
        <f t="shared" si="5"/>
        <v>440.5478466796875</v>
      </c>
      <c r="E10" s="86">
        <f t="shared" si="0"/>
        <v>403.604992079</v>
      </c>
      <c r="F10" s="86">
        <f t="shared" si="6"/>
        <v>356.84375581054684</v>
      </c>
      <c r="G10" s="86">
        <f t="shared" si="7"/>
        <v>269.07299020799996</v>
      </c>
      <c r="H10" s="86">
        <f t="shared" si="1"/>
        <v>244.61180928000005</v>
      </c>
    </row>
    <row r="11" spans="1:8" x14ac:dyDescent="0.15">
      <c r="A11" s="85">
        <f t="shared" si="2"/>
        <v>7</v>
      </c>
      <c r="B11" s="86">
        <f t="shared" si="3"/>
        <v>821.97742934712653</v>
      </c>
      <c r="C11" s="86">
        <f t="shared" si="4"/>
        <v>579.87110319213855</v>
      </c>
      <c r="D11" s="86">
        <f t="shared" si="5"/>
        <v>429.53415051269531</v>
      </c>
      <c r="E11" s="86">
        <f t="shared" si="0"/>
        <v>391.49684231663002</v>
      </c>
      <c r="F11" s="86">
        <f t="shared" si="6"/>
        <v>347.92266191528319</v>
      </c>
      <c r="G11" s="86">
        <f t="shared" si="7"/>
        <v>258.31007059967999</v>
      </c>
      <c r="H11" s="86">
        <f t="shared" si="1"/>
        <v>234.82733690880005</v>
      </c>
    </row>
    <row r="12" spans="1:8" x14ac:dyDescent="0.15">
      <c r="A12" s="85">
        <f t="shared" si="2"/>
        <v>8</v>
      </c>
      <c r="B12" s="86">
        <f t="shared" si="3"/>
        <v>809.64776790691963</v>
      </c>
      <c r="C12" s="86">
        <f t="shared" si="4"/>
        <v>565.37432561233504</v>
      </c>
      <c r="D12" s="86">
        <f t="shared" si="5"/>
        <v>418.79579674987792</v>
      </c>
      <c r="E12" s="86">
        <f t="shared" si="0"/>
        <v>379.75193704713115</v>
      </c>
      <c r="F12" s="86">
        <f t="shared" si="6"/>
        <v>339.22459536740109</v>
      </c>
      <c r="G12" s="86">
        <f t="shared" si="7"/>
        <v>247.97766777569279</v>
      </c>
      <c r="H12" s="86">
        <f t="shared" si="1"/>
        <v>225.43424343244806</v>
      </c>
    </row>
    <row r="13" spans="1:8" x14ac:dyDescent="0.15">
      <c r="A13" s="85">
        <f t="shared" si="2"/>
        <v>9</v>
      </c>
      <c r="B13" s="86">
        <f t="shared" si="3"/>
        <v>797.50305138831584</v>
      </c>
      <c r="C13" s="86">
        <f t="shared" si="4"/>
        <v>551.23996747202671</v>
      </c>
      <c r="D13" s="86">
        <f t="shared" si="5"/>
        <v>408.32590183113098</v>
      </c>
      <c r="E13" s="86">
        <f t="shared" si="0"/>
        <v>368.35937893571725</v>
      </c>
      <c r="F13" s="86">
        <f t="shared" si="6"/>
        <v>330.74398048321609</v>
      </c>
      <c r="G13" s="86">
        <f t="shared" si="7"/>
        <v>238.05856106466507</v>
      </c>
      <c r="H13" s="86">
        <f t="shared" si="1"/>
        <v>216.41687369515014</v>
      </c>
    </row>
    <row r="14" spans="1:8" x14ac:dyDescent="0.15">
      <c r="A14" s="85">
        <f t="shared" si="2"/>
        <v>10</v>
      </c>
      <c r="B14" s="86">
        <f t="shared" si="3"/>
        <v>785.54050561749114</v>
      </c>
      <c r="C14" s="86">
        <f t="shared" si="4"/>
        <v>537.45896828522609</v>
      </c>
      <c r="D14" s="86">
        <f t="shared" si="5"/>
        <v>398.1177542853527</v>
      </c>
      <c r="E14" s="86">
        <f t="shared" si="0"/>
        <v>357.30859756764573</v>
      </c>
      <c r="F14" s="86">
        <f t="shared" si="6"/>
        <v>322.47538097113568</v>
      </c>
      <c r="G14" s="86">
        <f t="shared" si="7"/>
        <v>228.53621862207848</v>
      </c>
      <c r="H14" s="86">
        <f t="shared" si="1"/>
        <v>207.76019874734413</v>
      </c>
    </row>
    <row r="15" spans="1:8" x14ac:dyDescent="0.15">
      <c r="A15" s="85">
        <f t="shared" si="2"/>
        <v>11</v>
      </c>
      <c r="B15" s="86">
        <f t="shared" si="3"/>
        <v>773.75739803322881</v>
      </c>
      <c r="C15" s="86">
        <f t="shared" si="4"/>
        <v>524.02249407809541</v>
      </c>
      <c r="D15" s="86">
        <f t="shared" si="5"/>
        <v>388.16481042821886</v>
      </c>
      <c r="E15" s="86">
        <f t="shared" si="0"/>
        <v>346.58933964061634</v>
      </c>
      <c r="F15" s="86">
        <f t="shared" si="6"/>
        <v>314.41349644685727</v>
      </c>
      <c r="G15" s="86">
        <f t="shared" si="7"/>
        <v>219.39476987719533</v>
      </c>
      <c r="H15" s="86">
        <f t="shared" si="1"/>
        <v>199.44979079745036</v>
      </c>
    </row>
    <row r="16" spans="1:8" x14ac:dyDescent="0.15">
      <c r="A16" s="85">
        <f t="shared" si="2"/>
        <v>12</v>
      </c>
      <c r="B16" s="86">
        <f t="shared" si="3"/>
        <v>762.15103706273032</v>
      </c>
      <c r="C16" s="86">
        <f t="shared" si="4"/>
        <v>510.92193172614304</v>
      </c>
      <c r="D16" s="86">
        <f t="shared" si="5"/>
        <v>378.46069016751341</v>
      </c>
      <c r="E16" s="86">
        <f t="shared" si="0"/>
        <v>336.19165945139787</v>
      </c>
      <c r="F16" s="86">
        <f t="shared" si="6"/>
        <v>306.55315903568584</v>
      </c>
      <c r="G16" s="86">
        <f t="shared" si="7"/>
        <v>210.61897908210753</v>
      </c>
      <c r="H16" s="86">
        <f t="shared" si="1"/>
        <v>191.47179916555234</v>
      </c>
    </row>
    <row r="17" spans="1:8" x14ac:dyDescent="0.15">
      <c r="A17" s="85">
        <f t="shared" si="2"/>
        <v>13</v>
      </c>
      <c r="B17" s="86">
        <f t="shared" si="3"/>
        <v>750.71877150678938</v>
      </c>
      <c r="C17" s="86">
        <f t="shared" si="4"/>
        <v>498.14888343298946</v>
      </c>
      <c r="D17" s="86">
        <f t="shared" si="5"/>
        <v>368.99917291332559</v>
      </c>
      <c r="E17" s="86">
        <f t="shared" si="0"/>
        <v>326.10590966785594</v>
      </c>
      <c r="F17" s="86">
        <f t="shared" si="6"/>
        <v>298.88933005979368</v>
      </c>
      <c r="G17" s="86">
        <f t="shared" si="7"/>
        <v>202.19421991882322</v>
      </c>
      <c r="H17" s="86">
        <f t="shared" si="1"/>
        <v>183.81292719893025</v>
      </c>
    </row>
    <row r="18" spans="1:8" x14ac:dyDescent="0.15">
      <c r="A18" s="85">
        <f t="shared" si="2"/>
        <v>14</v>
      </c>
      <c r="B18" s="86">
        <f t="shared" si="3"/>
        <v>739.45798993418759</v>
      </c>
      <c r="C18" s="86">
        <f t="shared" si="4"/>
        <v>485.69516134716474</v>
      </c>
      <c r="D18" s="86">
        <f t="shared" si="5"/>
        <v>359.77419359049247</v>
      </c>
      <c r="E18" s="86">
        <f t="shared" si="0"/>
        <v>316.32273237782027</v>
      </c>
      <c r="F18" s="86">
        <f t="shared" si="6"/>
        <v>291.41709680829882</v>
      </c>
      <c r="G18" s="86">
        <f t="shared" si="7"/>
        <v>194.1064511220703</v>
      </c>
      <c r="H18" s="86">
        <f t="shared" si="1"/>
        <v>176.46041011097304</v>
      </c>
    </row>
    <row r="19" spans="1:8" x14ac:dyDescent="0.15">
      <c r="A19" s="85">
        <f t="shared" si="2"/>
        <v>15</v>
      </c>
      <c r="B19" s="86">
        <f t="shared" si="3"/>
        <v>728.36612008517477</v>
      </c>
      <c r="C19" s="86">
        <f t="shared" si="4"/>
        <v>473.55278231348564</v>
      </c>
      <c r="D19" s="86">
        <f t="shared" si="5"/>
        <v>350.77983875073016</v>
      </c>
      <c r="E19" s="86">
        <f t="shared" si="0"/>
        <v>306.83305040648565</v>
      </c>
      <c r="F19" s="86">
        <f t="shared" si="6"/>
        <v>284.13166938809132</v>
      </c>
      <c r="G19" s="86">
        <f t="shared" si="7"/>
        <v>186.34219307718749</v>
      </c>
      <c r="H19" s="86">
        <f t="shared" si="1"/>
        <v>169.40199370653411</v>
      </c>
    </row>
    <row r="20" spans="1:8" x14ac:dyDescent="0.15">
      <c r="A20" s="85">
        <f t="shared" si="2"/>
        <v>16</v>
      </c>
      <c r="B20" s="86">
        <f t="shared" si="3"/>
        <v>717.44062828389713</v>
      </c>
      <c r="C20" s="86">
        <f t="shared" si="4"/>
        <v>461.71396275564848</v>
      </c>
      <c r="D20" s="86">
        <f t="shared" si="5"/>
        <v>342.01034278196192</v>
      </c>
      <c r="E20" s="86">
        <f t="shared" si="0"/>
        <v>297.62805889429109</v>
      </c>
      <c r="F20" s="86">
        <f t="shared" si="6"/>
        <v>277.02837765338904</v>
      </c>
      <c r="G20" s="86">
        <f t="shared" si="7"/>
        <v>178.88850535409998</v>
      </c>
      <c r="H20" s="86">
        <f t="shared" si="1"/>
        <v>162.62591395827275</v>
      </c>
    </row>
    <row r="21" spans="1:8" x14ac:dyDescent="0.15">
      <c r="A21" s="85">
        <f t="shared" si="2"/>
        <v>17</v>
      </c>
      <c r="B21" s="86">
        <f t="shared" si="3"/>
        <v>706.67901885963863</v>
      </c>
      <c r="C21" s="86">
        <f t="shared" si="4"/>
        <v>450.17111368675728</v>
      </c>
      <c r="D21" s="86">
        <f t="shared" si="5"/>
        <v>333.46008421241288</v>
      </c>
      <c r="E21" s="86">
        <f t="shared" si="0"/>
        <v>288.69921712746236</v>
      </c>
      <c r="F21" s="86">
        <f t="shared" si="6"/>
        <v>270.10266821205431</v>
      </c>
      <c r="G21" s="86">
        <f t="shared" si="7"/>
        <v>171.73296513993597</v>
      </c>
      <c r="H21" s="86">
        <f t="shared" si="1"/>
        <v>156.12087739994183</v>
      </c>
    </row>
    <row r="22" spans="1:8" x14ac:dyDescent="0.15">
      <c r="A22" s="85">
        <f t="shared" si="2"/>
        <v>18</v>
      </c>
      <c r="B22" s="86">
        <f t="shared" si="3"/>
        <v>696.07883357674405</v>
      </c>
      <c r="C22" s="86">
        <f t="shared" si="4"/>
        <v>438.91683584458838</v>
      </c>
      <c r="D22" s="86">
        <f t="shared" si="5"/>
        <v>325.12358210710255</v>
      </c>
      <c r="E22" s="86">
        <f t="shared" ref="E22" si="8">E21-E21*0.03</f>
        <v>280.03824061363849</v>
      </c>
      <c r="F22" s="86">
        <f t="shared" si="6"/>
        <v>263.35010150675294</v>
      </c>
      <c r="G22" s="86">
        <f t="shared" si="7"/>
        <v>164.86364653433853</v>
      </c>
      <c r="H22" s="86">
        <f t="shared" si="1"/>
        <v>149.87604230394416</v>
      </c>
    </row>
    <row r="23" spans="1:8" x14ac:dyDescent="0.15">
      <c r="A23" s="85">
        <f t="shared" si="2"/>
        <v>19</v>
      </c>
      <c r="B23" s="86">
        <f t="shared" si="3"/>
        <v>685.63765107309291</v>
      </c>
      <c r="C23" s="86">
        <f t="shared" si="4"/>
        <v>427.94391494847366</v>
      </c>
      <c r="D23" s="86">
        <f t="shared" si="5"/>
        <v>316.99549255442497</v>
      </c>
      <c r="E23" s="86">
        <f t="shared" ref="E23:E38" si="9">E22-E22*0.03</f>
        <v>271.63709339522933</v>
      </c>
      <c r="F23" s="86">
        <f t="shared" si="6"/>
        <v>256.76634896908411</v>
      </c>
      <c r="G23" s="86">
        <f t="shared" si="7"/>
        <v>158.26910067296498</v>
      </c>
      <c r="H23" s="86">
        <f t="shared" si="1"/>
        <v>143.88100061178639</v>
      </c>
    </row>
    <row r="24" spans="1:8" x14ac:dyDescent="0.15">
      <c r="A24" s="85">
        <f t="shared" si="2"/>
        <v>20</v>
      </c>
      <c r="B24" s="86">
        <f t="shared" si="3"/>
        <v>675.35308630699649</v>
      </c>
      <c r="C24" s="86">
        <f t="shared" si="4"/>
        <v>417.24531707476183</v>
      </c>
      <c r="D24" s="86">
        <f t="shared" si="5"/>
        <v>309.07060524056436</v>
      </c>
      <c r="E24" s="86">
        <f t="shared" si="9"/>
        <v>263.48798059337247</v>
      </c>
      <c r="F24" s="86">
        <f t="shared" si="6"/>
        <v>250.34719024485702</v>
      </c>
      <c r="G24" s="86">
        <f t="shared" si="7"/>
        <v>151.93833664604639</v>
      </c>
      <c r="H24" s="86">
        <f t="shared" si="1"/>
        <v>138.12576058731494</v>
      </c>
    </row>
    <row r="25" spans="1:8" x14ac:dyDescent="0.15">
      <c r="A25" s="85">
        <f t="shared" si="2"/>
        <v>21</v>
      </c>
      <c r="B25" s="86">
        <f t="shared" si="3"/>
        <v>665.22279001239156</v>
      </c>
      <c r="C25" s="86">
        <f t="shared" si="4"/>
        <v>406.81418414789277</v>
      </c>
      <c r="D25" s="86">
        <f t="shared" si="5"/>
        <v>301.34384010955023</v>
      </c>
      <c r="E25" s="86">
        <f t="shared" si="9"/>
        <v>255.58334117557129</v>
      </c>
      <c r="F25" s="86">
        <f t="shared" si="6"/>
        <v>244.08851048873558</v>
      </c>
      <c r="G25" s="86">
        <f t="shared" si="7"/>
        <v>145.86080318020453</v>
      </c>
      <c r="H25" s="86">
        <f t="shared" si="1"/>
        <v>132.60073016382233</v>
      </c>
    </row>
    <row r="26" spans="1:8" x14ac:dyDescent="0.15">
      <c r="A26" s="85">
        <f t="shared" si="2"/>
        <v>22</v>
      </c>
      <c r="B26" s="86">
        <f t="shared" si="3"/>
        <v>655.24444816220569</v>
      </c>
      <c r="C26" s="86">
        <f t="shared" si="4"/>
        <v>396.64382954419546</v>
      </c>
      <c r="D26" s="86">
        <f t="shared" si="5"/>
        <v>293.81024410681147</v>
      </c>
      <c r="E26" s="86">
        <f t="shared" si="9"/>
        <v>247.91584094030415</v>
      </c>
      <c r="F26" s="86">
        <f t="shared" si="6"/>
        <v>237.98629772651719</v>
      </c>
      <c r="G26" s="86">
        <f t="shared" si="7"/>
        <v>140.02637105299635</v>
      </c>
      <c r="H26" s="86">
        <f t="shared" si="1"/>
        <v>127.29670095726944</v>
      </c>
    </row>
    <row r="27" spans="1:8" x14ac:dyDescent="0.15">
      <c r="A27" s="85">
        <f t="shared" si="2"/>
        <v>23</v>
      </c>
      <c r="B27" s="86">
        <f t="shared" si="3"/>
        <v>645.41578143977256</v>
      </c>
      <c r="C27" s="86">
        <f t="shared" si="4"/>
        <v>386.72773380559056</v>
      </c>
      <c r="D27" s="86">
        <f t="shared" si="5"/>
        <v>286.46498800414116</v>
      </c>
      <c r="E27" s="86">
        <f t="shared" si="9"/>
        <v>240.47836571209501</v>
      </c>
      <c r="F27" s="86">
        <f t="shared" si="6"/>
        <v>232.03664028335427</v>
      </c>
      <c r="G27" s="86">
        <f t="shared" si="7"/>
        <v>134.4253162108765</v>
      </c>
      <c r="H27" s="86">
        <f t="shared" si="1"/>
        <v>122.20483291897865</v>
      </c>
    </row>
    <row r="28" spans="1:8" x14ac:dyDescent="0.15">
      <c r="A28" s="85">
        <f t="shared" si="2"/>
        <v>24</v>
      </c>
      <c r="B28" s="86">
        <f t="shared" si="3"/>
        <v>635.73454471817593</v>
      </c>
      <c r="C28" s="86">
        <f t="shared" si="4"/>
        <v>377.05954046045082</v>
      </c>
      <c r="D28" s="86">
        <f t="shared" si="5"/>
        <v>279.30336330403765</v>
      </c>
      <c r="E28" s="86">
        <f t="shared" si="9"/>
        <v>233.26401474073216</v>
      </c>
      <c r="F28" s="86">
        <f t="shared" si="6"/>
        <v>226.23572427627042</v>
      </c>
      <c r="G28" s="86">
        <f t="shared" si="7"/>
        <v>129.04830356244145</v>
      </c>
      <c r="H28" s="86">
        <f t="shared" si="1"/>
        <v>117.31663960221951</v>
      </c>
    </row>
    <row r="29" spans="1:8" x14ac:dyDescent="0.15">
      <c r="A29" s="85">
        <f t="shared" si="2"/>
        <v>25</v>
      </c>
      <c r="B29" s="86">
        <f t="shared" si="3"/>
        <v>626.19852654740328</v>
      </c>
      <c r="C29" s="86">
        <f t="shared" si="4"/>
        <v>367.63305194893957</v>
      </c>
      <c r="D29" s="86">
        <f t="shared" si="5"/>
        <v>272.32077922143668</v>
      </c>
      <c r="E29" s="86">
        <f t="shared" si="9"/>
        <v>226.26609429851021</v>
      </c>
      <c r="F29" s="86">
        <f t="shared" si="6"/>
        <v>220.57983116936364</v>
      </c>
      <c r="G29" s="86">
        <f t="shared" si="7"/>
        <v>123.88637141994379</v>
      </c>
      <c r="H29" s="86">
        <f t="shared" si="1"/>
        <v>112.62397401813072</v>
      </c>
    </row>
    <row r="30" spans="1:8" x14ac:dyDescent="0.15">
      <c r="A30" s="85">
        <f t="shared" si="2"/>
        <v>26</v>
      </c>
      <c r="B30" s="86">
        <f t="shared" si="3"/>
        <v>616.80554864919225</v>
      </c>
      <c r="C30" s="86">
        <f t="shared" si="4"/>
        <v>358.44222565021607</v>
      </c>
      <c r="D30" s="86">
        <f t="shared" si="5"/>
        <v>265.51275974090078</v>
      </c>
      <c r="E30" s="86">
        <f t="shared" si="9"/>
        <v>219.4781114695549</v>
      </c>
      <c r="F30" s="86">
        <f t="shared" si="6"/>
        <v>215.06533539012955</v>
      </c>
      <c r="G30" s="86">
        <f t="shared" si="7"/>
        <v>118.93091656314603</v>
      </c>
      <c r="H30" s="86">
        <f t="shared" si="1"/>
        <v>108.11901505740549</v>
      </c>
    </row>
    <row r="31" spans="1:8" x14ac:dyDescent="0.15">
      <c r="A31" s="85">
        <f t="shared" si="2"/>
        <v>27</v>
      </c>
      <c r="B31" s="86">
        <f t="shared" si="3"/>
        <v>607.55346541945437</v>
      </c>
      <c r="C31" s="86">
        <f t="shared" si="4"/>
        <v>349.48117000896065</v>
      </c>
      <c r="D31" s="86">
        <f t="shared" si="5"/>
        <v>258.87494074737828</v>
      </c>
      <c r="E31" s="86">
        <f t="shared" si="9"/>
        <v>212.89376812546826</v>
      </c>
      <c r="F31" s="86">
        <f t="shared" si="6"/>
        <v>209.68870200537631</v>
      </c>
      <c r="G31" s="86">
        <f t="shared" si="7"/>
        <v>114.17367990062019</v>
      </c>
      <c r="H31" s="86">
        <f t="shared" si="1"/>
        <v>103.79425445510927</v>
      </c>
    </row>
    <row r="32" spans="1:8" x14ac:dyDescent="0.15">
      <c r="A32" s="85">
        <f t="shared" si="2"/>
        <v>28</v>
      </c>
      <c r="B32" s="86">
        <f t="shared" si="3"/>
        <v>598.44016343816259</v>
      </c>
      <c r="C32" s="86">
        <f t="shared" si="4"/>
        <v>340.74414075873665</v>
      </c>
      <c r="D32" s="86">
        <f t="shared" si="5"/>
        <v>252.40306722869383</v>
      </c>
      <c r="E32" s="86">
        <f t="shared" si="9"/>
        <v>206.50695508170421</v>
      </c>
      <c r="F32" s="86">
        <f t="shared" si="6"/>
        <v>204.44648445524192</v>
      </c>
      <c r="G32" s="86">
        <f t="shared" si="7"/>
        <v>109.60673270459537</v>
      </c>
      <c r="H32" s="86">
        <f t="shared" si="1"/>
        <v>99.642484276904895</v>
      </c>
    </row>
    <row r="33" spans="1:8" x14ac:dyDescent="0.15">
      <c r="A33" s="85">
        <f t="shared" si="2"/>
        <v>29</v>
      </c>
      <c r="B33" s="86">
        <f t="shared" si="3"/>
        <v>589.4635609865901</v>
      </c>
      <c r="C33" s="86">
        <f t="shared" si="4"/>
        <v>332.22553723976824</v>
      </c>
      <c r="D33" s="86">
        <f t="shared" si="5"/>
        <v>246.09299054797648</v>
      </c>
      <c r="E33" s="86">
        <f t="shared" si="9"/>
        <v>200.31174642925308</v>
      </c>
      <c r="F33" s="86">
        <f t="shared" si="6"/>
        <v>199.33532234386087</v>
      </c>
      <c r="G33" s="86">
        <f t="shared" si="7"/>
        <v>105.22246339641156</v>
      </c>
      <c r="H33" s="86">
        <f t="shared" si="1"/>
        <v>95.656784905828701</v>
      </c>
    </row>
    <row r="34" spans="1:8" x14ac:dyDescent="0.15">
      <c r="A34" s="85">
        <f t="shared" si="2"/>
        <v>30</v>
      </c>
      <c r="B34" s="86">
        <f t="shared" si="3"/>
        <v>580.62160757179129</v>
      </c>
      <c r="C34" s="86">
        <f t="shared" si="4"/>
        <v>323.91989880877406</v>
      </c>
      <c r="D34" s="86">
        <f t="shared" si="5"/>
        <v>239.94066578427706</v>
      </c>
      <c r="E34" s="86">
        <f t="shared" si="9"/>
        <v>194.30239403637549</v>
      </c>
      <c r="F34" s="86">
        <f t="shared" si="6"/>
        <v>194.35193928526434</v>
      </c>
      <c r="G34" s="86">
        <f t="shared" si="7"/>
        <v>101.01356486055509</v>
      </c>
      <c r="H34" s="86">
        <f t="shared" si="1"/>
        <v>91.830513509595548</v>
      </c>
    </row>
    <row r="35" spans="1:8" x14ac:dyDescent="0.15">
      <c r="A35" s="85">
        <f t="shared" si="2"/>
        <v>31</v>
      </c>
      <c r="B35" s="86">
        <f t="shared" si="3"/>
        <v>571.91228345821446</v>
      </c>
      <c r="C35" s="86">
        <f t="shared" si="4"/>
        <v>315.82190133855471</v>
      </c>
      <c r="D35" s="86">
        <f t="shared" si="5"/>
        <v>233.94214913967014</v>
      </c>
      <c r="E35" s="86">
        <f t="shared" si="9"/>
        <v>188.47332221528421</v>
      </c>
      <c r="F35" s="86">
        <f t="shared" si="6"/>
        <v>189.49314080313272</v>
      </c>
      <c r="G35" s="86">
        <f t="shared" si="7"/>
        <v>96.973022266132887</v>
      </c>
      <c r="H35" s="86">
        <f t="shared" si="1"/>
        <v>88.157292969211724</v>
      </c>
    </row>
    <row r="36" spans="1:8" x14ac:dyDescent="0.15">
      <c r="A36" s="85">
        <f t="shared" si="2"/>
        <v>32</v>
      </c>
      <c r="B36" s="86">
        <f t="shared" si="3"/>
        <v>563.3335992063412</v>
      </c>
      <c r="C36" s="86">
        <f t="shared" si="4"/>
        <v>307.92635380509086</v>
      </c>
      <c r="D36" s="86">
        <f t="shared" si="5"/>
        <v>228.09359541117837</v>
      </c>
      <c r="E36" s="86">
        <f t="shared" si="9"/>
        <v>182.81912254882567</v>
      </c>
      <c r="F36" s="86">
        <f t="shared" si="6"/>
        <v>184.75581228305441</v>
      </c>
      <c r="G36" s="86">
        <f t="shared" si="7"/>
        <v>93.094101375487568</v>
      </c>
      <c r="H36" s="86">
        <f t="shared" si="1"/>
        <v>84.631001250443262</v>
      </c>
    </row>
    <row r="37" spans="1:8" x14ac:dyDescent="0.15">
      <c r="A37" s="85">
        <f t="shared" si="2"/>
        <v>33</v>
      </c>
      <c r="B37" s="86">
        <f t="shared" si="3"/>
        <v>554.88359521824611</v>
      </c>
      <c r="C37" s="86">
        <f t="shared" si="4"/>
        <v>300.22819495996356</v>
      </c>
      <c r="D37" s="86">
        <f t="shared" si="5"/>
        <v>222.39125552589891</v>
      </c>
      <c r="E37" s="86">
        <f t="shared" si="9"/>
        <v>177.3345488723609</v>
      </c>
      <c r="F37" s="86">
        <f t="shared" si="6"/>
        <v>180.13691697597804</v>
      </c>
      <c r="G37" s="86">
        <f t="shared" si="7"/>
        <v>89.370337320468067</v>
      </c>
      <c r="H37" s="86">
        <f t="shared" si="1"/>
        <v>81.245761200425534</v>
      </c>
    </row>
    <row r="38" spans="1:8" x14ac:dyDescent="0.15">
      <c r="A38" s="85">
        <f t="shared" si="2"/>
        <v>34</v>
      </c>
      <c r="B38" s="86">
        <f t="shared" si="3"/>
        <v>546.56034128997237</v>
      </c>
      <c r="C38" s="86">
        <f t="shared" si="4"/>
        <v>292.72249008596447</v>
      </c>
      <c r="D38" s="86">
        <f t="shared" si="5"/>
        <v>216.83147413775143</v>
      </c>
      <c r="E38" s="86">
        <f t="shared" si="9"/>
        <v>172.01451240619008</v>
      </c>
      <c r="F38" s="86">
        <f t="shared" si="6"/>
        <v>175.63349405157859</v>
      </c>
      <c r="G38" s="86">
        <f t="shared" si="7"/>
        <v>85.795523827649347</v>
      </c>
      <c r="H38" s="86">
        <f t="shared" si="1"/>
        <v>77.995930752408512</v>
      </c>
    </row>
    <row r="39" spans="1:8" x14ac:dyDescent="0.15">
      <c r="A39" s="85">
        <f t="shared" si="2"/>
        <v>35</v>
      </c>
      <c r="B39" s="86">
        <f t="shared" si="3"/>
        <v>538.36193617062281</v>
      </c>
      <c r="C39" s="86">
        <f t="shared" si="4"/>
        <v>285.40442783381536</v>
      </c>
      <c r="D39" s="86">
        <f t="shared" si="5"/>
        <v>211.41068728430764</v>
      </c>
      <c r="E39" s="86">
        <f t="shared" ref="E39:E54" si="10">E38-E38*0.03</f>
        <v>166.85407703400438</v>
      </c>
      <c r="F39" s="86">
        <f t="shared" si="6"/>
        <v>171.24265670028913</v>
      </c>
      <c r="G39" s="86">
        <f t="shared" si="7"/>
        <v>82.363702874543378</v>
      </c>
      <c r="H39" s="86">
        <f t="shared" si="1"/>
        <v>74.876093522312175</v>
      </c>
    </row>
    <row r="40" spans="1:8" x14ac:dyDescent="0.15">
      <c r="A40" s="85">
        <f t="shared" si="2"/>
        <v>36</v>
      </c>
      <c r="B40" s="86">
        <f t="shared" si="3"/>
        <v>530.28650712806348</v>
      </c>
      <c r="C40" s="86">
        <f t="shared" si="4"/>
        <v>278.26931713797001</v>
      </c>
      <c r="D40" s="86">
        <f t="shared" si="5"/>
        <v>206.12542010219994</v>
      </c>
      <c r="E40" s="86">
        <f t="shared" si="10"/>
        <v>161.84845472298426</v>
      </c>
      <c r="F40" s="86">
        <f t="shared" si="6"/>
        <v>166.96159028278191</v>
      </c>
      <c r="G40" s="86">
        <f t="shared" si="7"/>
        <v>79.069154759561641</v>
      </c>
      <c r="H40" s="86">
        <f t="shared" si="1"/>
        <v>71.881049781419691</v>
      </c>
    </row>
    <row r="41" spans="1:8" x14ac:dyDescent="0.15">
      <c r="A41" s="85">
        <f t="shared" si="2"/>
        <v>37</v>
      </c>
      <c r="B41" s="86">
        <f t="shared" si="3"/>
        <v>522.33220952114254</v>
      </c>
      <c r="C41" s="86">
        <f t="shared" si="4"/>
        <v>271.31258420952076</v>
      </c>
      <c r="D41" s="86">
        <f t="shared" si="5"/>
        <v>200.97228459964495</v>
      </c>
      <c r="E41" s="86">
        <f t="shared" si="10"/>
        <v>156.99300108129472</v>
      </c>
      <c r="F41" s="86">
        <f t="shared" si="6"/>
        <v>162.78755052571236</v>
      </c>
      <c r="G41" s="86">
        <f t="shared" si="7"/>
        <v>75.906388569179171</v>
      </c>
      <c r="H41" s="86">
        <f t="shared" si="1"/>
        <v>69.005807790162905</v>
      </c>
    </row>
    <row r="42" spans="1:8" x14ac:dyDescent="0.15">
      <c r="A42" s="85">
        <f t="shared" si="2"/>
        <v>38</v>
      </c>
      <c r="B42" s="86">
        <f t="shared" si="3"/>
        <v>514.49722637832542</v>
      </c>
      <c r="C42" s="86">
        <f t="shared" si="4"/>
        <v>264.52976960428276</v>
      </c>
      <c r="D42" s="86">
        <f t="shared" si="5"/>
        <v>195.94797748465382</v>
      </c>
      <c r="E42" s="86">
        <f t="shared" si="10"/>
        <v>152.28321104885589</v>
      </c>
      <c r="F42" s="86">
        <f t="shared" si="6"/>
        <v>158.71786176256956</v>
      </c>
      <c r="G42" s="86">
        <f t="shared" si="7"/>
        <v>72.870133026412006</v>
      </c>
      <c r="H42" s="86">
        <f t="shared" si="1"/>
        <v>66.24557547855639</v>
      </c>
    </row>
    <row r="43" spans="1:8" x14ac:dyDescent="0.15">
      <c r="A43" s="85">
        <f t="shared" si="2"/>
        <v>39</v>
      </c>
      <c r="B43" s="86">
        <f t="shared" si="3"/>
        <v>506.77976798265053</v>
      </c>
      <c r="C43" s="86">
        <f t="shared" si="4"/>
        <v>257.9165253641757</v>
      </c>
      <c r="D43" s="86">
        <f t="shared" si="5"/>
        <v>191.04927804753748</v>
      </c>
      <c r="E43" s="86">
        <f t="shared" si="10"/>
        <v>147.71471471739022</v>
      </c>
      <c r="F43" s="86">
        <f t="shared" si="6"/>
        <v>154.74991521850532</v>
      </c>
      <c r="G43" s="86">
        <f t="shared" si="7"/>
        <v>69.955327705355529</v>
      </c>
      <c r="H43" s="86">
        <f t="shared" si="1"/>
        <v>63.595752459414136</v>
      </c>
    </row>
    <row r="44" spans="1:8" x14ac:dyDescent="0.15">
      <c r="A44" s="85">
        <f t="shared" si="2"/>
        <v>40</v>
      </c>
      <c r="B44" s="86">
        <f t="shared" si="3"/>
        <v>499.17807146291079</v>
      </c>
      <c r="C44" s="86">
        <f t="shared" si="4"/>
        <v>251.4686122300713</v>
      </c>
      <c r="D44" s="86">
        <f t="shared" si="5"/>
        <v>186.27304609634905</v>
      </c>
      <c r="E44" s="86">
        <f t="shared" si="10"/>
        <v>143.28327327586851</v>
      </c>
      <c r="F44" s="86">
        <f t="shared" si="6"/>
        <v>150.8811673380427</v>
      </c>
      <c r="G44" s="86">
        <f t="shared" si="7"/>
        <v>67.157114597141302</v>
      </c>
      <c r="H44" s="86">
        <f t="shared" si="1"/>
        <v>61.051922361037569</v>
      </c>
    </row>
    <row r="45" spans="1:8" x14ac:dyDescent="0.15">
      <c r="A45" s="85">
        <f t="shared" si="2"/>
        <v>41</v>
      </c>
      <c r="B45" s="86">
        <f t="shared" si="3"/>
        <v>491.69040039096711</v>
      </c>
      <c r="C45" s="86">
        <f t="shared" si="4"/>
        <v>245.18189692431952</v>
      </c>
      <c r="D45" s="86">
        <f t="shared" si="5"/>
        <v>181.61621994394034</v>
      </c>
      <c r="E45" s="86">
        <f t="shared" si="10"/>
        <v>138.98477507759245</v>
      </c>
      <c r="F45" s="86">
        <f t="shared" si="6"/>
        <v>147.10913815459162</v>
      </c>
      <c r="G45" s="86">
        <f t="shared" si="7"/>
        <v>64.47083001325565</v>
      </c>
      <c r="H45" s="86">
        <v>60</v>
      </c>
    </row>
    <row r="46" spans="1:8" x14ac:dyDescent="0.15">
      <c r="A46" s="85">
        <f t="shared" si="2"/>
        <v>42</v>
      </c>
      <c r="B46" s="86">
        <f t="shared" si="3"/>
        <v>484.31504438510262</v>
      </c>
      <c r="C46" s="86">
        <f t="shared" si="4"/>
        <v>239.05234950121152</v>
      </c>
      <c r="D46" s="86">
        <f t="shared" si="5"/>
        <v>177.07581444534182</v>
      </c>
      <c r="E46" s="86">
        <f t="shared" si="10"/>
        <v>134.81523182526468</v>
      </c>
      <c r="F46" s="86">
        <f t="shared" si="6"/>
        <v>143.43140970072682</v>
      </c>
      <c r="G46" s="86">
        <f t="shared" si="7"/>
        <v>61.891996812725424</v>
      </c>
      <c r="H46" s="86">
        <v>60</v>
      </c>
    </row>
    <row r="47" spans="1:8" x14ac:dyDescent="0.15">
      <c r="A47" s="85">
        <f t="shared" si="2"/>
        <v>43</v>
      </c>
      <c r="B47" s="86">
        <f t="shared" si="3"/>
        <v>477.05031871932607</v>
      </c>
      <c r="C47" s="86">
        <f t="shared" si="4"/>
        <v>233.07604076368125</v>
      </c>
      <c r="D47" s="86">
        <f t="shared" si="5"/>
        <v>172.64891908420827</v>
      </c>
      <c r="E47" s="86">
        <f t="shared" si="10"/>
        <v>130.77077487050673</v>
      </c>
      <c r="F47" s="86">
        <f t="shared" si="6"/>
        <v>139.84562445820865</v>
      </c>
      <c r="G47" s="86">
        <v>60</v>
      </c>
      <c r="H47" s="86">
        <v>60</v>
      </c>
    </row>
    <row r="48" spans="1:8" x14ac:dyDescent="0.15">
      <c r="A48" s="85">
        <f t="shared" si="2"/>
        <v>44</v>
      </c>
      <c r="B48" s="86">
        <f t="shared" si="3"/>
        <v>469.89456393853618</v>
      </c>
      <c r="C48" s="86">
        <f t="shared" si="4"/>
        <v>227.24913974458923</v>
      </c>
      <c r="D48" s="86">
        <f t="shared" si="5"/>
        <v>168.33269610710306</v>
      </c>
      <c r="E48" s="86">
        <f t="shared" si="10"/>
        <v>126.84765162439153</v>
      </c>
      <c r="F48" s="86">
        <f t="shared" si="6"/>
        <v>136.34948384675343</v>
      </c>
      <c r="G48" s="86">
        <v>60</v>
      </c>
      <c r="H48" s="86">
        <v>60</v>
      </c>
    </row>
    <row r="49" spans="1:8" x14ac:dyDescent="0.15">
      <c r="A49" s="85">
        <f t="shared" si="2"/>
        <v>45</v>
      </c>
      <c r="B49" s="86">
        <f t="shared" si="3"/>
        <v>462.84614547945813</v>
      </c>
      <c r="C49" s="86">
        <f t="shared" si="4"/>
        <v>221.5679112509745</v>
      </c>
      <c r="D49" s="86">
        <f t="shared" si="5"/>
        <v>164.12437870442548</v>
      </c>
      <c r="E49" s="86">
        <f t="shared" si="10"/>
        <v>123.04222207565978</v>
      </c>
      <c r="F49" s="86">
        <f t="shared" si="6"/>
        <v>132.94074675058459</v>
      </c>
      <c r="G49" s="86">
        <v>60</v>
      </c>
      <c r="H49" s="86">
        <v>60</v>
      </c>
    </row>
    <row r="50" spans="1:8" x14ac:dyDescent="0.15">
      <c r="A50" s="85">
        <f t="shared" si="2"/>
        <v>46</v>
      </c>
      <c r="B50" s="86">
        <f t="shared" si="3"/>
        <v>455.90345329726625</v>
      </c>
      <c r="C50" s="86">
        <f t="shared" si="4"/>
        <v>216.02871346970014</v>
      </c>
      <c r="D50" s="86">
        <f t="shared" si="5"/>
        <v>160.02126923681485</v>
      </c>
      <c r="E50" s="86">
        <f t="shared" si="10"/>
        <v>119.35095541338998</v>
      </c>
      <c r="F50" s="86">
        <f t="shared" si="6"/>
        <v>129.61722808181997</v>
      </c>
      <c r="G50" s="86">
        <v>60</v>
      </c>
      <c r="H50" s="86">
        <v>60</v>
      </c>
    </row>
    <row r="51" spans="1:8" x14ac:dyDescent="0.15">
      <c r="A51" s="85">
        <f t="shared" si="2"/>
        <v>47</v>
      </c>
      <c r="B51" s="86">
        <f t="shared" si="3"/>
        <v>449.06490149780728</v>
      </c>
      <c r="C51" s="86">
        <f t="shared" si="4"/>
        <v>210.62799563295764</v>
      </c>
      <c r="D51" s="86">
        <f t="shared" si="5"/>
        <v>156.02073750589449</v>
      </c>
      <c r="E51" s="86">
        <f t="shared" si="10"/>
        <v>115.77042675098828</v>
      </c>
      <c r="F51" s="86">
        <f t="shared" si="6"/>
        <v>126.37679737977447</v>
      </c>
      <c r="G51" s="86">
        <v>60</v>
      </c>
      <c r="H51" s="86">
        <v>60</v>
      </c>
    </row>
    <row r="52" spans="1:8" x14ac:dyDescent="0.15">
      <c r="A52" s="85">
        <f t="shared" si="2"/>
        <v>48</v>
      </c>
      <c r="B52" s="86">
        <f t="shared" si="3"/>
        <v>442.32892797534015</v>
      </c>
      <c r="C52" s="86">
        <f t="shared" si="4"/>
        <v>205.36229574213368</v>
      </c>
      <c r="D52" s="86">
        <f t="shared" si="5"/>
        <v>152.12021906824714</v>
      </c>
      <c r="E52" s="86">
        <f t="shared" si="10"/>
        <v>112.29731394845864</v>
      </c>
      <c r="F52" s="86">
        <f t="shared" si="6"/>
        <v>123.21737744528011</v>
      </c>
      <c r="G52" s="86">
        <v>60</v>
      </c>
      <c r="H52" s="86">
        <v>60</v>
      </c>
    </row>
    <row r="53" spans="1:8" x14ac:dyDescent="0.15">
      <c r="A53" s="85">
        <f t="shared" si="2"/>
        <v>49</v>
      </c>
      <c r="B53" s="86">
        <f t="shared" si="3"/>
        <v>435.69399405571005</v>
      </c>
      <c r="C53" s="86">
        <f t="shared" si="4"/>
        <v>200.22823834858033</v>
      </c>
      <c r="D53" s="86">
        <f t="shared" si="5"/>
        <v>148.31721359154096</v>
      </c>
      <c r="E53" s="86">
        <f t="shared" si="10"/>
        <v>108.92839453000488</v>
      </c>
      <c r="F53" s="86">
        <f t="shared" si="6"/>
        <v>120.1369430091481</v>
      </c>
      <c r="G53" s="86">
        <v>60</v>
      </c>
      <c r="H53" s="86">
        <v>60</v>
      </c>
    </row>
    <row r="54" spans="1:8" x14ac:dyDescent="0.15">
      <c r="A54" s="85">
        <f t="shared" si="2"/>
        <v>50</v>
      </c>
      <c r="B54" s="86">
        <f t="shared" si="3"/>
        <v>429.1585841448744</v>
      </c>
      <c r="C54" s="86">
        <f t="shared" si="4"/>
        <v>195.22253238986582</v>
      </c>
      <c r="D54" s="86">
        <f t="shared" si="5"/>
        <v>144.60928325175243</v>
      </c>
      <c r="E54" s="86">
        <f t="shared" si="10"/>
        <v>105.66054269410473</v>
      </c>
      <c r="F54" s="86">
        <f t="shared" si="6"/>
        <v>117.13351943391939</v>
      </c>
      <c r="G54" s="86">
        <v>60</v>
      </c>
      <c r="H54" s="86">
        <v>60</v>
      </c>
    </row>
    <row r="55" spans="1:8" x14ac:dyDescent="0.15">
      <c r="A55" s="85">
        <f t="shared" si="2"/>
        <v>51</v>
      </c>
      <c r="B55" s="86">
        <f t="shared" si="3"/>
        <v>422.72120538270127</v>
      </c>
      <c r="C55" s="86">
        <f t="shared" si="4"/>
        <v>190.34196908011918</v>
      </c>
      <c r="D55" s="86">
        <f t="shared" si="5"/>
        <v>140.99405117045862</v>
      </c>
      <c r="E55" s="86">
        <f t="shared" ref="E55:E64" si="11">E54-E54*0.03</f>
        <v>102.49072641328159</v>
      </c>
      <c r="F55" s="86">
        <f t="shared" si="6"/>
        <v>114.2051814480714</v>
      </c>
      <c r="G55" s="86">
        <v>60</v>
      </c>
      <c r="H55" s="86">
        <v>60</v>
      </c>
    </row>
    <row r="56" spans="1:8" x14ac:dyDescent="0.15">
      <c r="A56" s="85">
        <f t="shared" si="2"/>
        <v>52</v>
      </c>
      <c r="B56" s="86">
        <f t="shared" si="3"/>
        <v>416.38038730196075</v>
      </c>
      <c r="C56" s="86">
        <f t="shared" si="4"/>
        <v>185.5834198531162</v>
      </c>
      <c r="D56" s="86">
        <f t="shared" si="5"/>
        <v>137.46919989119715</v>
      </c>
      <c r="E56" s="86">
        <f t="shared" si="11"/>
        <v>99.416004620883143</v>
      </c>
      <c r="F56" s="86">
        <f t="shared" si="6"/>
        <v>111.35005191186961</v>
      </c>
      <c r="G56" s="86">
        <v>60</v>
      </c>
      <c r="H56" s="86">
        <v>60</v>
      </c>
    </row>
    <row r="57" spans="1:8" x14ac:dyDescent="0.15">
      <c r="A57" s="85">
        <f t="shared" si="2"/>
        <v>53</v>
      </c>
      <c r="B57" s="86">
        <f t="shared" si="3"/>
        <v>410.13468149243135</v>
      </c>
      <c r="C57" s="86">
        <f t="shared" si="4"/>
        <v>180.9438343567883</v>
      </c>
      <c r="D57" s="86">
        <f t="shared" si="5"/>
        <v>134.03246989391721</v>
      </c>
      <c r="E57" s="86">
        <f t="shared" si="11"/>
        <v>96.433524482256644</v>
      </c>
      <c r="F57" s="86">
        <f t="shared" si="6"/>
        <v>108.56630061407287</v>
      </c>
      <c r="G57" s="86">
        <v>60</v>
      </c>
      <c r="H57" s="86">
        <v>60</v>
      </c>
    </row>
    <row r="58" spans="1:8" x14ac:dyDescent="0.15">
      <c r="A58" s="85">
        <f t="shared" si="2"/>
        <v>54</v>
      </c>
      <c r="B58" s="86">
        <f t="shared" si="3"/>
        <v>403.9826612700449</v>
      </c>
      <c r="C58" s="86">
        <f t="shared" si="4"/>
        <v>176.42023849786858</v>
      </c>
      <c r="D58" s="86">
        <f t="shared" si="5"/>
        <v>130.68165814656928</v>
      </c>
      <c r="E58" s="86">
        <f t="shared" si="11"/>
        <v>93.540518747788951</v>
      </c>
      <c r="F58" s="86">
        <f t="shared" si="6"/>
        <v>105.85214309872106</v>
      </c>
      <c r="G58" s="86">
        <v>60</v>
      </c>
      <c r="H58" s="86">
        <v>60</v>
      </c>
    </row>
    <row r="59" spans="1:8" x14ac:dyDescent="0.15">
      <c r="A59" s="85">
        <f t="shared" si="2"/>
        <v>55</v>
      </c>
      <c r="B59" s="86">
        <f t="shared" si="3"/>
        <v>397.92292135099422</v>
      </c>
      <c r="C59" s="86">
        <f t="shared" si="4"/>
        <v>172.00973253542188</v>
      </c>
      <c r="D59" s="86">
        <f t="shared" si="5"/>
        <v>127.41461669290504</v>
      </c>
      <c r="E59" s="86">
        <f t="shared" si="11"/>
        <v>90.734303185355287</v>
      </c>
      <c r="F59" s="86">
        <f t="shared" si="6"/>
        <v>103.20583952125303</v>
      </c>
      <c r="G59" s="86">
        <v>60</v>
      </c>
      <c r="H59" s="86">
        <v>60</v>
      </c>
    </row>
    <row r="60" spans="1:8" x14ac:dyDescent="0.15">
      <c r="A60" s="85">
        <f t="shared" si="2"/>
        <v>56</v>
      </c>
      <c r="B60" s="86">
        <f t="shared" si="3"/>
        <v>391.95407753072931</v>
      </c>
      <c r="C60" s="86">
        <f t="shared" si="4"/>
        <v>167.70948922203632</v>
      </c>
      <c r="D60" s="86">
        <f t="shared" si="5"/>
        <v>124.22925127558241</v>
      </c>
      <c r="E60" s="86">
        <f t="shared" si="11"/>
        <v>88.01227408979463</v>
      </c>
      <c r="F60" s="86">
        <f t="shared" si="6"/>
        <v>100.62569353322169</v>
      </c>
      <c r="G60" s="86">
        <v>60</v>
      </c>
      <c r="H60" s="86">
        <v>60</v>
      </c>
    </row>
    <row r="61" spans="1:8" x14ac:dyDescent="0.15">
      <c r="A61" s="85">
        <f t="shared" si="2"/>
        <v>57</v>
      </c>
      <c r="B61" s="86">
        <f t="shared" si="3"/>
        <v>386.07476636776835</v>
      </c>
      <c r="C61" s="86">
        <f t="shared" si="4"/>
        <v>163.51675199148542</v>
      </c>
      <c r="D61" s="86">
        <f t="shared" si="5"/>
        <v>121.12351999369285</v>
      </c>
      <c r="E61" s="86">
        <f t="shared" si="11"/>
        <v>85.371905867100793</v>
      </c>
      <c r="F61" s="86">
        <f t="shared" si="6"/>
        <v>98.110051194891156</v>
      </c>
      <c r="G61" s="86">
        <v>60</v>
      </c>
      <c r="H61" s="86">
        <v>60</v>
      </c>
    </row>
    <row r="62" spans="1:8" x14ac:dyDescent="0.15">
      <c r="A62" s="85">
        <f t="shared" si="2"/>
        <v>58</v>
      </c>
      <c r="B62" s="86">
        <f t="shared" si="3"/>
        <v>380.28364487225184</v>
      </c>
      <c r="C62" s="86">
        <f t="shared" si="4"/>
        <v>159.42883319169829</v>
      </c>
      <c r="D62" s="86">
        <f t="shared" si="5"/>
        <v>118.09543199385053</v>
      </c>
      <c r="E62" s="86">
        <f t="shared" si="11"/>
        <v>82.810748691087767</v>
      </c>
      <c r="F62" s="86">
        <f t="shared" si="6"/>
        <v>95.657299915018882</v>
      </c>
      <c r="G62" s="86">
        <v>60</v>
      </c>
      <c r="H62" s="86">
        <v>60</v>
      </c>
    </row>
    <row r="63" spans="1:8" x14ac:dyDescent="0.15">
      <c r="A63" s="85">
        <f t="shared" si="2"/>
        <v>59</v>
      </c>
      <c r="B63" s="86">
        <f t="shared" si="3"/>
        <v>374.57939019916807</v>
      </c>
      <c r="C63" s="86">
        <f t="shared" si="4"/>
        <v>155.44311236190583</v>
      </c>
      <c r="D63" s="86">
        <f t="shared" si="5"/>
        <v>115.14304619400426</v>
      </c>
      <c r="E63" s="86">
        <f t="shared" si="11"/>
        <v>80.326426230355139</v>
      </c>
      <c r="F63" s="86">
        <f t="shared" si="6"/>
        <v>93.265867417143411</v>
      </c>
      <c r="G63" s="86">
        <v>60</v>
      </c>
      <c r="H63" s="86">
        <v>60</v>
      </c>
    </row>
    <row r="64" spans="1:8" x14ac:dyDescent="0.15">
      <c r="A64" s="85">
        <f t="shared" si="2"/>
        <v>60</v>
      </c>
      <c r="B64" s="86">
        <f t="shared" si="3"/>
        <v>368.96069934618055</v>
      </c>
      <c r="C64" s="86">
        <f t="shared" si="4"/>
        <v>151.5570345528582</v>
      </c>
      <c r="D64" s="86">
        <f t="shared" si="5"/>
        <v>112.26447003915415</v>
      </c>
      <c r="E64" s="86">
        <f t="shared" si="11"/>
        <v>77.916633443444482</v>
      </c>
      <c r="F64" s="86">
        <f t="shared" si="6"/>
        <v>90.934220731714831</v>
      </c>
      <c r="G64" s="86">
        <v>60</v>
      </c>
      <c r="H64" s="86">
        <v>60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tabSelected="1" zoomScaleNormal="100" zoomScalePageLayoutView="125" workbookViewId="0">
      <selection activeCell="E22" sqref="E22"/>
    </sheetView>
  </sheetViews>
  <sheetFormatPr baseColWidth="10" defaultColWidth="10.6640625" defaultRowHeight="14" x14ac:dyDescent="0.15"/>
  <cols>
    <col min="1" max="1" width="22.83203125" style="1" customWidth="1"/>
    <col min="2" max="2" width="8.1640625" style="1" customWidth="1"/>
    <col min="3" max="3" width="18.1640625" style="1" customWidth="1"/>
    <col min="4" max="4" width="6.1640625" style="1" customWidth="1"/>
    <col min="5" max="15" width="6.1640625" customWidth="1"/>
    <col min="16" max="16384" width="10.6640625" style="38"/>
  </cols>
  <sheetData>
    <row r="1" spans="1:15" s="29" customFormat="1" ht="33.75" customHeight="1" x14ac:dyDescent="0.15">
      <c r="A1" s="28"/>
      <c r="B1" s="28"/>
      <c r="C1" s="28"/>
      <c r="D1" s="28"/>
      <c r="E1" s="117">
        <v>2022</v>
      </c>
      <c r="F1" s="117">
        <v>2022</v>
      </c>
      <c r="G1" s="117">
        <v>2022</v>
      </c>
      <c r="H1" s="117">
        <v>2022</v>
      </c>
      <c r="I1" s="117">
        <v>2022</v>
      </c>
      <c r="J1" s="117">
        <v>2022</v>
      </c>
      <c r="K1" s="117">
        <v>2022</v>
      </c>
      <c r="L1" s="117">
        <v>2022</v>
      </c>
      <c r="M1" s="117">
        <v>2022</v>
      </c>
      <c r="N1" s="117">
        <v>2022</v>
      </c>
      <c r="O1" s="67"/>
    </row>
    <row r="2" spans="1:15" s="29" customFormat="1" ht="38" customHeight="1" x14ac:dyDescent="0.15">
      <c r="A2" s="30"/>
      <c r="B2" s="30"/>
      <c r="C2" s="31"/>
      <c r="D2" s="31"/>
      <c r="E2" s="95" t="s">
        <v>53</v>
      </c>
      <c r="F2" s="95" t="s">
        <v>53</v>
      </c>
      <c r="G2" s="95" t="s">
        <v>74</v>
      </c>
      <c r="H2" s="95" t="s">
        <v>70</v>
      </c>
      <c r="I2" s="95" t="s">
        <v>74</v>
      </c>
      <c r="J2" s="95" t="s">
        <v>53</v>
      </c>
      <c r="K2" s="95" t="s">
        <v>89</v>
      </c>
      <c r="L2" s="95" t="s">
        <v>89</v>
      </c>
      <c r="M2" s="95" t="s">
        <v>46</v>
      </c>
      <c r="N2" s="95" t="s">
        <v>46</v>
      </c>
      <c r="O2" s="95"/>
    </row>
    <row r="3" spans="1:15" s="34" customFormat="1" ht="30.75" customHeight="1" x14ac:dyDescent="0.15">
      <c r="A3" s="32"/>
      <c r="B3" s="33"/>
      <c r="C3" s="33" t="s">
        <v>13</v>
      </c>
      <c r="D3" s="33"/>
      <c r="E3" s="95" t="s">
        <v>54</v>
      </c>
      <c r="F3" s="95" t="s">
        <v>54</v>
      </c>
      <c r="G3" s="95" t="s">
        <v>59</v>
      </c>
      <c r="H3" s="95" t="s">
        <v>71</v>
      </c>
      <c r="I3" s="95" t="s">
        <v>81</v>
      </c>
      <c r="J3" s="95" t="s">
        <v>84</v>
      </c>
      <c r="K3" s="95" t="s">
        <v>90</v>
      </c>
      <c r="L3" s="95" t="s">
        <v>90</v>
      </c>
      <c r="M3" s="95" t="s">
        <v>84</v>
      </c>
      <c r="N3" s="95" t="s">
        <v>84</v>
      </c>
      <c r="O3" s="95"/>
    </row>
    <row r="4" spans="1:15" ht="11" x14ac:dyDescent="0.15">
      <c r="A4" s="35"/>
      <c r="B4" s="36"/>
      <c r="C4" s="37"/>
      <c r="D4" s="68"/>
      <c r="E4" s="96">
        <v>43114</v>
      </c>
      <c r="F4" s="96">
        <v>43115</v>
      </c>
      <c r="G4" s="96">
        <v>43129</v>
      </c>
      <c r="H4" s="96">
        <v>43142</v>
      </c>
      <c r="I4" s="96">
        <v>43143</v>
      </c>
      <c r="J4" s="96">
        <v>43156</v>
      </c>
      <c r="K4" s="96">
        <v>43163</v>
      </c>
      <c r="L4" s="96">
        <v>43164</v>
      </c>
      <c r="M4" s="96">
        <v>43170</v>
      </c>
      <c r="N4" s="96">
        <v>43171</v>
      </c>
      <c r="O4" s="96"/>
    </row>
    <row r="5" spans="1:15" ht="11" x14ac:dyDescent="0.15">
      <c r="A5" s="35"/>
      <c r="B5" s="36"/>
      <c r="C5" s="37"/>
      <c r="D5" s="68"/>
      <c r="E5" s="96" t="s">
        <v>31</v>
      </c>
      <c r="F5" s="96" t="s">
        <v>31</v>
      </c>
      <c r="G5" s="96" t="s">
        <v>31</v>
      </c>
      <c r="H5" s="96" t="s">
        <v>31</v>
      </c>
      <c r="I5" s="96" t="s">
        <v>31</v>
      </c>
      <c r="J5" s="96" t="s">
        <v>31</v>
      </c>
      <c r="K5" s="96" t="s">
        <v>31</v>
      </c>
      <c r="L5" s="96" t="s">
        <v>87</v>
      </c>
      <c r="M5" s="96" t="s">
        <v>31</v>
      </c>
      <c r="N5" s="96" t="s">
        <v>87</v>
      </c>
      <c r="O5" s="96"/>
    </row>
    <row r="6" spans="1:15" ht="11" x14ac:dyDescent="0.15">
      <c r="A6" s="35"/>
      <c r="B6" s="36"/>
      <c r="C6" s="37"/>
      <c r="D6" s="39"/>
      <c r="E6" s="62" t="s">
        <v>14</v>
      </c>
      <c r="F6" s="62" t="s">
        <v>14</v>
      </c>
      <c r="G6" s="62" t="s">
        <v>14</v>
      </c>
      <c r="H6" s="62" t="s">
        <v>14</v>
      </c>
      <c r="I6" s="62" t="s">
        <v>14</v>
      </c>
      <c r="J6" s="62" t="s">
        <v>14</v>
      </c>
      <c r="K6" s="62" t="s">
        <v>14</v>
      </c>
      <c r="L6" s="62" t="s">
        <v>14</v>
      </c>
      <c r="M6" s="62" t="s">
        <v>14</v>
      </c>
      <c r="N6" s="62" t="s">
        <v>14</v>
      </c>
      <c r="O6" s="62"/>
    </row>
    <row r="7" spans="1:15" s="43" customFormat="1" ht="11" x14ac:dyDescent="0.15">
      <c r="A7" s="40" t="s">
        <v>27</v>
      </c>
      <c r="B7" s="41" t="s">
        <v>26</v>
      </c>
      <c r="C7" s="39" t="s">
        <v>6</v>
      </c>
      <c r="D7" s="42" t="s">
        <v>19</v>
      </c>
      <c r="E7" s="61">
        <f>'TT MSLM -1'!F16</f>
        <v>3</v>
      </c>
      <c r="F7" s="61">
        <f>'TT MSLM -2'!F16</f>
        <v>2</v>
      </c>
      <c r="G7" s="61">
        <f>'Groms GP'!F16</f>
        <v>3</v>
      </c>
      <c r="H7" s="61">
        <f>'FzFest CF'!F16</f>
        <v>3</v>
      </c>
      <c r="I7" s="61">
        <f>'Groms BV'!F16</f>
        <v>3</v>
      </c>
      <c r="J7" s="61">
        <f>'TT Horseshoe -1'!F16</f>
        <v>4</v>
      </c>
      <c r="K7" s="61">
        <f>'TT PROV SS'!F16</f>
        <v>4</v>
      </c>
      <c r="L7" s="61">
        <f>'TT PROV BA'!F16</f>
        <v>3</v>
      </c>
      <c r="M7" s="61">
        <f>'CC Horseshoe SS'!F16</f>
        <v>7</v>
      </c>
      <c r="N7" s="61">
        <f>'CC Horseshoe BA'!F16</f>
        <v>6</v>
      </c>
      <c r="O7" s="61"/>
    </row>
    <row r="8" spans="1:15" ht="19" customHeight="1" x14ac:dyDescent="0.15">
      <c r="A8" s="97" t="s">
        <v>59</v>
      </c>
      <c r="B8" s="97" t="s">
        <v>56</v>
      </c>
      <c r="C8" s="72" t="s">
        <v>60</v>
      </c>
      <c r="D8" s="63">
        <f>IF(ISNA(VLOOKUP($C8,'Ontario Rankings'!$C$6:$K$8,3,FALSE))=TRUE,"0",VLOOKUP($C8,'Ontario Rankings'!$C$6:$K$8,3,FALSE))</f>
        <v>1</v>
      </c>
      <c r="E8" s="22">
        <f>IF(ISNA(VLOOKUP($C8,'TT MSLM -1'!$A$17:$F$100,6,FALSE))=TRUE,"0",VLOOKUP($C8,'TT MSLM -1'!$A$17:$F$100,6,FALSE))</f>
        <v>1</v>
      </c>
      <c r="F8" s="22">
        <f>IF(ISNA(VLOOKUP($C8,'TT MSLM -2'!$A$17:$F$100,6,FALSE))=TRUE,"0",VLOOKUP($C8,'TT MSLM -2'!$A$17:$F$100,6,FALSE))</f>
        <v>1</v>
      </c>
      <c r="G8" s="22">
        <f>IF(ISNA(VLOOKUP($C8,'Groms GP'!$A$17:$F$100,6,FALSE))=TRUE,"0",VLOOKUP($C8,'Groms GP'!$A$17:$F$100,6,FALSE))</f>
        <v>0</v>
      </c>
      <c r="H8" s="22" t="str">
        <f>IF(ISNA(VLOOKUP($C8,'FzFest CF'!$A$17:$F$100,6,FALSE))=TRUE,"0",VLOOKUP($C8,'FzFest CF'!$A$17:$F$100,6,FALSE))</f>
        <v>0</v>
      </c>
      <c r="I8" s="22">
        <f>IF(ISNA(VLOOKUP($C8,'Groms BV'!$A$17:$F$100,6,FALSE))=TRUE,"0",VLOOKUP($C8,'Groms BV'!$A$17:$F$100,6,FALSE))</f>
        <v>0</v>
      </c>
      <c r="J8" s="22">
        <f>IF(ISNA(VLOOKUP($C8,'TT Horseshoe -1'!$A$17:$F$100,6,FALSE))=TRUE,"0",VLOOKUP($C8,'TT Horseshoe -1'!$A$17:$F$100,6,FALSE))</f>
        <v>1</v>
      </c>
      <c r="K8" s="22">
        <f>IF(ISNA(VLOOKUP($C8,'TT PROV SS'!$A$17:$F$100,6,FALSE))=TRUE,"0",VLOOKUP($C8,'TT PROV SS'!$A$17:$F$100,6,FALSE))</f>
        <v>1</v>
      </c>
      <c r="L8" s="22">
        <f>IF(ISNA(VLOOKUP($C8,'TT PROV BA'!$A$17:$F$100,6,FALSE))=TRUE,"0",VLOOKUP($C8,'TT PROV BA'!$A$17:$F$100,6,FALSE))</f>
        <v>2</v>
      </c>
      <c r="M8" s="22">
        <f>IF(ISNA(VLOOKUP($C8,'TT PROV SS'!$A$17:$F$100,6,FALSE))=TRUE,"0",VLOOKUP($C8,'TT PROV SS'!$A$17:$F$100,6,FALSE))</f>
        <v>1</v>
      </c>
      <c r="N8" s="22">
        <f>IF(ISNA(VLOOKUP($C8,'TT PROV BA'!$A$17:$F$100,6,FALSE))=TRUE,"0",VLOOKUP($C8,'TT PROV BA'!$A$17:$F$100,6,FALSE))</f>
        <v>2</v>
      </c>
      <c r="O8" s="22"/>
    </row>
    <row r="9" spans="1:15" ht="19" customHeight="1" x14ac:dyDescent="0.15">
      <c r="A9" s="97" t="s">
        <v>43</v>
      </c>
      <c r="B9" s="97" t="s">
        <v>55</v>
      </c>
      <c r="C9" s="98" t="s">
        <v>61</v>
      </c>
      <c r="D9" s="63">
        <f>IF(ISNA(VLOOKUP($C9,'Ontario Rankings'!$C$6:$K$8,3,FALSE))=TRUE,"0",VLOOKUP($C9,'Ontario Rankings'!$C$6:$K$8,3,FALSE))</f>
        <v>2</v>
      </c>
      <c r="E9" s="22">
        <f>IF(ISNA(VLOOKUP($C9,'TT MSLM -1'!$A$17:$F$100,6,FALSE))=TRUE,"0",VLOOKUP($C9,'TT MSLM -1'!$A$17:$F$100,6,FALSE))</f>
        <v>2</v>
      </c>
      <c r="F9" s="22">
        <f>IF(ISNA(VLOOKUP($C9,'TT MSLM -2'!$A$17:$F$100,6,FALSE))=TRUE,"0",VLOOKUP($C9,'TT MSLM -2'!$A$17:$F$100,6,FALSE))</f>
        <v>2</v>
      </c>
      <c r="G9" s="22" t="str">
        <f>IF(ISNA(VLOOKUP($C9,'Groms GP'!$A$17:$F$100,6,FALSE))=TRUE,"0",VLOOKUP($C9,'Groms GP'!$A$17:$F$100,6,FALSE))</f>
        <v>0</v>
      </c>
      <c r="H9" s="22" t="str">
        <f>IF(ISNA(VLOOKUP($C9,'FzFest CF'!$A$17:$F$100,6,FALSE))=TRUE,"0",VLOOKUP($C9,'FzFest CF'!$A$17:$F$100,6,FALSE))</f>
        <v>0</v>
      </c>
      <c r="I9" s="22" t="str">
        <f>IF(ISNA(VLOOKUP($C9,'Groms BV'!$A$17:$F$100,6,FALSE))=TRUE,"0",VLOOKUP($C9,'Groms BV'!$A$17:$F$100,6,FALSE))</f>
        <v>0</v>
      </c>
      <c r="J9" s="22">
        <f>IF(ISNA(VLOOKUP($C9,'TT Horseshoe -1'!$A$17:$F$100,6,FALSE))=TRUE,"0",VLOOKUP($C9,'TT Horseshoe -1'!$A$17:$F$100,6,FALSE))</f>
        <v>3</v>
      </c>
      <c r="K9" s="22">
        <f>IF(ISNA(VLOOKUP($C9,'TT PROV SS'!$A$17:$F$100,6,FALSE))=TRUE,"0",VLOOKUP($C9,'TT PROV SS'!$A$17:$F$100,6,FALSE))</f>
        <v>2</v>
      </c>
      <c r="L9" s="22">
        <f>IF(ISNA(VLOOKUP($C9,'TT PROV BA'!$A$17:$F$100,6,FALSE))=TRUE,"0",VLOOKUP($C9,'TT PROV BA'!$A$17:$F$100,6,FALSE))</f>
        <v>1</v>
      </c>
      <c r="M9" s="22">
        <f>IF(ISNA(VLOOKUP($C9,'TT PROV SS'!$A$17:$F$100,6,FALSE))=TRUE,"0",VLOOKUP($C9,'TT PROV SS'!$A$17:$F$100,6,FALSE))</f>
        <v>2</v>
      </c>
      <c r="N9" s="22">
        <f>IF(ISNA(VLOOKUP($C9,'TT PROV BA'!$A$17:$F$100,6,FALSE))=TRUE,"0",VLOOKUP($C9,'TT PROV BA'!$A$17:$F$100,6,FALSE))</f>
        <v>1</v>
      </c>
      <c r="O9" s="22"/>
    </row>
    <row r="10" spans="1:15" ht="19" customHeight="1" x14ac:dyDescent="0.15">
      <c r="A10" s="97" t="s">
        <v>62</v>
      </c>
      <c r="B10" s="97" t="s">
        <v>55</v>
      </c>
      <c r="C10" s="98" t="s">
        <v>63</v>
      </c>
      <c r="D10" s="63">
        <f>IF(ISNA(VLOOKUP($C10,'Ontario Rankings'!$C$6:$K$8,3,FALSE))=TRUE,"0",VLOOKUP($C10,'Ontario Rankings'!$C$6:$K$8,3,FALSE))</f>
        <v>3</v>
      </c>
      <c r="E10" s="22">
        <f>IF(ISNA(VLOOKUP($C10,'TT MSLM -1'!$A$17:$F$100,6,FALSE))=TRUE,"0",VLOOKUP($C10,'TT MSLM -1'!$A$17:$F$100,6,FALSE))</f>
        <v>3</v>
      </c>
      <c r="F10" s="22" t="str">
        <f>IF(ISNA(VLOOKUP($C10,'TT MSLM -2'!$A$17:$F$100,6,FALSE))=TRUE,"0",VLOOKUP($C10,'TT MSLM -2'!$A$17:$F$100,6,FALSE))</f>
        <v>DNS</v>
      </c>
      <c r="G10" s="22">
        <f>IF(ISNA(VLOOKUP($C10,'Groms GP'!$A$17:$F$100,6,FALSE))=TRUE,"0",VLOOKUP($C10,'Groms GP'!$A$17:$F$100,6,FALSE))</f>
        <v>0</v>
      </c>
      <c r="H10" s="22" t="str">
        <f>IF(ISNA(VLOOKUP($C10,'FzFest CF'!$A$17:$F$100,6,FALSE))=TRUE,"0",VLOOKUP($C10,'FzFest CF'!$A$17:$F$100,6,FALSE))</f>
        <v>0</v>
      </c>
      <c r="I10" s="22">
        <f>IF(ISNA(VLOOKUP($C10,'Groms BV'!$A$17:$F$100,6,FALSE))=TRUE,"0",VLOOKUP($C10,'Groms BV'!$A$17:$F$100,6,FALSE))</f>
        <v>0</v>
      </c>
      <c r="J10" s="22">
        <f>IF(ISNA(VLOOKUP($C10,'TT Horseshoe -1'!$A$17:$F$100,6,FALSE))=TRUE,"0",VLOOKUP($C10,'TT Horseshoe -1'!$A$17:$F$100,6,FALSE))</f>
        <v>4</v>
      </c>
      <c r="K10" s="22">
        <f>IF(ISNA(VLOOKUP($C10,'TT PROV SS'!$A$17:$F$100,6,FALSE))=TRUE,"0",VLOOKUP($C10,'TT PROV SS'!$A$17:$F$100,6,FALSE))</f>
        <v>4</v>
      </c>
      <c r="L10" s="22">
        <f>IF(ISNA(VLOOKUP($C10,'TT PROV BA'!$A$17:$F$100,6,FALSE))=TRUE,"0",VLOOKUP($C10,'TT PROV BA'!$A$17:$F$100,6,FALSE))</f>
        <v>3</v>
      </c>
      <c r="M10" s="22">
        <f>IF(ISNA(VLOOKUP($C10,'TT PROV SS'!$A$17:$F$100,6,FALSE))=TRUE,"0",VLOOKUP($C10,'TT PROV SS'!$A$17:$F$100,6,FALSE))</f>
        <v>4</v>
      </c>
      <c r="N10" s="22">
        <f>IF(ISNA(VLOOKUP($C10,'TT PROV BA'!$A$17:$F$100,6,FALSE))=TRUE,"0",VLOOKUP($C10,'TT PROV BA'!$A$17:$F$100,6,FALSE))</f>
        <v>3</v>
      </c>
      <c r="O10" s="22"/>
    </row>
    <row r="11" spans="1:15" ht="19" customHeight="1" x14ac:dyDescent="0.15">
      <c r="A11" s="97" t="s">
        <v>97</v>
      </c>
      <c r="B11" s="97" t="s">
        <v>98</v>
      </c>
      <c r="C11" s="98" t="s">
        <v>95</v>
      </c>
      <c r="D11" s="63">
        <f>IF(ISNA(VLOOKUP($C11,'Ontario Rankings'!$C$6:$K$14,3,FALSE))=TRUE,"0",VLOOKUP($C11,'Ontario Rankings'!$C$6:$K$14,3,FALSE))</f>
        <v>4</v>
      </c>
      <c r="E11" s="22" t="str">
        <f>IF(ISNA(VLOOKUP($C11,'TT MSLM -1'!$A$17:$F$100,6,FALSE))=TRUE,"0",VLOOKUP($C11,'TT MSLM -1'!$A$17:$F$100,6,FALSE))</f>
        <v>0</v>
      </c>
      <c r="F11" s="22" t="str">
        <f>IF(ISNA(VLOOKUP($C11,'TT MSLM -2'!$A$17:$F$100,6,FALSE))=TRUE,"0",VLOOKUP($C11,'TT MSLM -2'!$A$17:$F$100,6,FALSE))</f>
        <v>0</v>
      </c>
      <c r="G11" s="22" t="str">
        <f>IF(ISNA(VLOOKUP($C11,'Groms GP'!$A$17:$F$100,6,FALSE))=TRUE,"0",VLOOKUP($C11,'Groms GP'!$A$17:$F$100,6,FALSE))</f>
        <v>0</v>
      </c>
      <c r="H11" s="22" t="str">
        <f>IF(ISNA(VLOOKUP($C11,'FzFest CF'!$A$17:$F$100,6,FALSE))=TRUE,"0",VLOOKUP($C11,'FzFest CF'!$A$17:$F$100,6,FALSE))</f>
        <v>0</v>
      </c>
      <c r="I11" s="22" t="str">
        <f>IF(ISNA(VLOOKUP($C11,'Groms BV'!$A$17:$F$100,6,FALSE))=TRUE,"0",VLOOKUP($C11,'Groms BV'!$A$17:$F$100,6,FALSE))</f>
        <v>0</v>
      </c>
      <c r="J11" s="22" t="str">
        <f>IF(ISNA(VLOOKUP($C11,'TT Horseshoe -1'!$A$17:$F$100,6,FALSE))=TRUE,"0",VLOOKUP($C11,'TT Horseshoe -1'!$A$17:$F$100,6,FALSE))</f>
        <v>0</v>
      </c>
      <c r="K11" s="22" t="str">
        <f>IF(ISNA(VLOOKUP($C11,'TT PROV SS'!$A$17:$F$100,6,FALSE))=TRUE,"0",VLOOKUP($C11,'TT PROV SS'!$A$17:$F$100,6,FALSE))</f>
        <v>0</v>
      </c>
      <c r="L11" s="22" t="str">
        <f>IF(ISNA(VLOOKUP($C11,'TT PROV BA'!$A$17:$F$100,6,FALSE))=TRUE,"0",VLOOKUP($C11,'TT PROV BA'!$A$17:$F$100,6,FALSE))</f>
        <v>0</v>
      </c>
      <c r="M11" s="22" t="str">
        <f>IF(ISNA(VLOOKUP($C11,'TT PROV SS'!$A$17:$F$100,6,FALSE))=TRUE,"0",VLOOKUP($C11,'TT PROV SS'!$A$17:$F$100,6,FALSE))</f>
        <v>0</v>
      </c>
      <c r="N11" s="22" t="str">
        <f>IF(ISNA(VLOOKUP($C11,'TT PROV BA'!$A$17:$F$100,6,FALSE))=TRUE,"0",VLOOKUP($C11,'TT PROV BA'!$A$17:$F$100,6,FALSE))</f>
        <v>0</v>
      </c>
      <c r="O11" s="22"/>
    </row>
    <row r="12" spans="1:15" ht="19" customHeight="1" x14ac:dyDescent="0.15">
      <c r="A12" s="97" t="s">
        <v>80</v>
      </c>
      <c r="B12" s="97" t="s">
        <v>56</v>
      </c>
      <c r="C12" s="98" t="s">
        <v>75</v>
      </c>
      <c r="D12" s="63">
        <f>IF(ISNA(VLOOKUP($C12,'Ontario Rankings'!$C$6:$K$14,3,FALSE))=TRUE,"0",VLOOKUP($C12,'Ontario Rankings'!$C$6:$K$14,3,FALSE))</f>
        <v>5</v>
      </c>
      <c r="E12" s="22" t="str">
        <f>IF(ISNA(VLOOKUP($C12,'TT MSLM -1'!$A$17:$F$100,6,FALSE))=TRUE,"0",VLOOKUP($C12,'TT MSLM -1'!$A$17:$F$100,6,FALSE))</f>
        <v>0</v>
      </c>
      <c r="F12" s="22" t="str">
        <f>IF(ISNA(VLOOKUP($C12,'TT MSLM -2'!$A$17:$F$100,6,FALSE))=TRUE,"0",VLOOKUP($C12,'TT MSLM -2'!$A$17:$F$100,6,FALSE))</f>
        <v>0</v>
      </c>
      <c r="G12" s="22">
        <f>IF(ISNA(VLOOKUP($C12,'Groms GP'!$A$17:$F$100,6,FALSE))=TRUE,"0",VLOOKUP($C12,'Groms GP'!$A$17:$F$100,6,FALSE))</f>
        <v>0</v>
      </c>
      <c r="H12" s="22" t="str">
        <f>IF(ISNA(VLOOKUP($C12,'FzFest CF'!$A$17:$F$100,6,FALSE))=TRUE,"0",VLOOKUP($C12,'FzFest CF'!$A$17:$F$100,6,FALSE))</f>
        <v>0</v>
      </c>
      <c r="I12" s="22">
        <f>IF(ISNA(VLOOKUP($C12,'Groms BV'!$A$17:$F$100,6,FALSE))=TRUE,"0",VLOOKUP($C12,'Groms BV'!$A$17:$F$100,6,FALSE))</f>
        <v>0</v>
      </c>
      <c r="J12" s="22" t="str">
        <f>IF(ISNA(VLOOKUP($C12,'TT Horseshoe -1'!$A$17:$F$100,6,FALSE))=TRUE,"0",VLOOKUP($C12,'TT Horseshoe -1'!$A$17:$F$100,6,FALSE))</f>
        <v>0</v>
      </c>
      <c r="K12" s="22">
        <f>IF(ISNA(VLOOKUP($C12,'TT PROV SS'!$A$17:$F$100,6,FALSE))=TRUE,"0",VLOOKUP($C12,'TT PROV SS'!$A$17:$F$100,6,FALSE))</f>
        <v>3</v>
      </c>
      <c r="L12" s="22" t="str">
        <f>IF(ISNA(VLOOKUP($C12,'TT PROV BA'!$A$17:$F$100,6,FALSE))=TRUE,"0",VLOOKUP($C12,'TT PROV BA'!$A$17:$F$100,6,FALSE))</f>
        <v>0</v>
      </c>
      <c r="M12" s="22">
        <f>IF(ISNA(VLOOKUP($C12,'TT PROV SS'!$A$17:$F$100,6,FALSE))=TRUE,"0",VLOOKUP($C12,'TT PROV SS'!$A$17:$F$100,6,FALSE))</f>
        <v>3</v>
      </c>
      <c r="N12" s="22" t="str">
        <f>IF(ISNA(VLOOKUP($C12,'TT PROV BA'!$A$17:$F$100,6,FALSE))=TRUE,"0",VLOOKUP($C12,'TT PROV BA'!$A$17:$F$100,6,FALSE))</f>
        <v>0</v>
      </c>
      <c r="O12" s="22"/>
    </row>
    <row r="13" spans="1:15" ht="19" customHeight="1" x14ac:dyDescent="0.15">
      <c r="A13" s="97" t="s">
        <v>78</v>
      </c>
      <c r="B13" s="97" t="s">
        <v>77</v>
      </c>
      <c r="C13" s="98" t="s">
        <v>76</v>
      </c>
      <c r="D13" s="63">
        <f>IF(ISNA(VLOOKUP($C13,'Ontario Rankings'!$C$6:$K$14,3,FALSE))=TRUE,"0",VLOOKUP($C13,'Ontario Rankings'!$C$6:$K$14,3,FALSE))</f>
        <v>6</v>
      </c>
      <c r="E13" s="22" t="str">
        <f>IF(ISNA(VLOOKUP($C13,'TT MSLM -1'!$A$17:$F$100,6,FALSE))=TRUE,"0",VLOOKUP($C13,'TT MSLM -1'!$A$17:$F$100,6,FALSE))</f>
        <v>0</v>
      </c>
      <c r="F13" s="22" t="str">
        <f>IF(ISNA(VLOOKUP($C13,'TT MSLM -2'!$A$17:$F$100,6,FALSE))=TRUE,"0",VLOOKUP($C13,'TT MSLM -2'!$A$17:$F$100,6,FALSE))</f>
        <v>0</v>
      </c>
      <c r="G13" s="22">
        <f>IF(ISNA(VLOOKUP($C13,'Groms GP'!$A$17:$F$100,6,FALSE))=TRUE,"0",VLOOKUP($C13,'Groms GP'!$A$17:$F$100,6,FALSE))</f>
        <v>0</v>
      </c>
      <c r="H13" s="22" t="str">
        <f>IF(ISNA(VLOOKUP($C13,'FzFest CF'!$A$17:$F$100,6,FALSE))=TRUE,"0",VLOOKUP($C13,'FzFest CF'!$A$17:$F$100,6,FALSE))</f>
        <v>0</v>
      </c>
      <c r="I13" s="22">
        <f>IF(ISNA(VLOOKUP($C13,'Groms BV'!$A$17:$F$100,6,FALSE))=TRUE,"0",VLOOKUP($C13,'Groms BV'!$A$17:$F$100,6,FALSE))</f>
        <v>0</v>
      </c>
      <c r="J13" s="22">
        <f>IF(ISNA(VLOOKUP($C13,'TT Horseshoe -1'!$A$17:$F$100,6,FALSE))=TRUE,"0",VLOOKUP($C13,'TT Horseshoe -1'!$A$17:$F$100,6,FALSE))</f>
        <v>2</v>
      </c>
      <c r="K13" s="22" t="str">
        <f>IF(ISNA(VLOOKUP($C13,'TT PROV SS'!$A$17:$F$100,6,FALSE))=TRUE,"0",VLOOKUP($C13,'TT PROV SS'!$A$17:$F$100,6,FALSE))</f>
        <v>dns</v>
      </c>
      <c r="L13" s="22" t="str">
        <f>IF(ISNA(VLOOKUP($C13,'TT PROV BA'!$A$17:$F$100,6,FALSE))=TRUE,"0",VLOOKUP($C13,'TT PROV BA'!$A$17:$F$100,6,FALSE))</f>
        <v>0</v>
      </c>
      <c r="M13" s="22" t="str">
        <f>IF(ISNA(VLOOKUP($C13,'TT PROV SS'!$A$17:$F$100,6,FALSE))=TRUE,"0",VLOOKUP($C13,'TT PROV SS'!$A$17:$F$100,6,FALSE))</f>
        <v>dns</v>
      </c>
      <c r="N13" s="22" t="str">
        <f>IF(ISNA(VLOOKUP($C13,'TT PROV BA'!$A$17:$F$100,6,FALSE))=TRUE,"0",VLOOKUP($C13,'TT PROV BA'!$A$17:$F$100,6,FALSE))</f>
        <v>0</v>
      </c>
      <c r="O13" s="22"/>
    </row>
    <row r="14" spans="1:15" ht="19" customHeight="1" x14ac:dyDescent="0.15">
      <c r="A14" s="97" t="s">
        <v>79</v>
      </c>
      <c r="B14" s="97" t="s">
        <v>55</v>
      </c>
      <c r="C14" s="98" t="s">
        <v>67</v>
      </c>
      <c r="D14" s="63">
        <f>IF(ISNA(VLOOKUP($C14,'Ontario Rankings'!$C$6:$K$14,3,FALSE))=TRUE,"0",VLOOKUP($C14,'Ontario Rankings'!$C$6:$K$14,3,FALSE))</f>
        <v>7</v>
      </c>
      <c r="E14" s="22" t="str">
        <f>IF(ISNA(VLOOKUP($C14,'TT MSLM -1'!$A$17:$F$100,6,FALSE))=TRUE,"0",VLOOKUP($C14,'TT MSLM -1'!$A$17:$F$100,6,FALSE))</f>
        <v>0</v>
      </c>
      <c r="F14" s="22" t="str">
        <f>IF(ISNA(VLOOKUP($C14,'TT MSLM -2'!$A$17:$F$100,6,FALSE))=TRUE,"0",VLOOKUP($C14,'TT MSLM -2'!$A$17:$F$100,6,FALSE))</f>
        <v>0</v>
      </c>
      <c r="G14" s="22" t="str">
        <f>IF(ISNA(VLOOKUP($C14,'Groms GP'!$A$17:$F$100,6,FALSE))=TRUE,"0",VLOOKUP($C14,'Groms GP'!$A$17:$F$100,6,FALSE))</f>
        <v>0</v>
      </c>
      <c r="H14" s="22">
        <f>IF(ISNA(VLOOKUP($C14,'FzFest CF'!$A$17:$F$100,6,FALSE))=TRUE,"0",VLOOKUP($C14,'FzFest CF'!$A$17:$F$100,6,FALSE))</f>
        <v>0</v>
      </c>
      <c r="I14" s="22" t="str">
        <f>IF(ISNA(VLOOKUP($C14,'Groms BV'!$A$17:$F$100,6,FALSE))=TRUE,"0",VLOOKUP($C14,'Groms BV'!$A$17:$F$100,6,FALSE))</f>
        <v>0</v>
      </c>
      <c r="J14" s="22" t="str">
        <f>IF(ISNA(VLOOKUP($C14,'TT Horseshoe -1'!$A$17:$F$100,6,FALSE))=TRUE,"0",VLOOKUP($C14,'TT Horseshoe -1'!$A$17:$F$100,6,FALSE))</f>
        <v>0</v>
      </c>
      <c r="K14" s="22" t="str">
        <f>IF(ISNA(VLOOKUP($C14,'TT PROV SS'!$A$17:$F$100,6,FALSE))=TRUE,"0",VLOOKUP($C14,'TT PROV SS'!$A$17:$F$100,6,FALSE))</f>
        <v>0</v>
      </c>
      <c r="L14" s="22" t="str">
        <f>IF(ISNA(VLOOKUP($C14,'TT PROV BA'!$A$17:$F$100,6,FALSE))=TRUE,"0",VLOOKUP($C14,'TT PROV BA'!$A$17:$F$100,6,FALSE))</f>
        <v>0</v>
      </c>
      <c r="M14" s="22" t="str">
        <f>IF(ISNA(VLOOKUP($C14,'TT PROV SS'!$A$17:$F$100,6,FALSE))=TRUE,"0",VLOOKUP($C14,'TT PROV SS'!$A$17:$F$100,6,FALSE))</f>
        <v>0</v>
      </c>
      <c r="N14" s="22" t="str">
        <f>IF(ISNA(VLOOKUP($C14,'TT PROV BA'!$A$17:$F$100,6,FALSE))=TRUE,"0",VLOOKUP($C14,'TT PROV BA'!$A$17:$F$100,6,FALSE))</f>
        <v>0</v>
      </c>
      <c r="O14" s="22"/>
    </row>
    <row r="15" spans="1:15" ht="19" customHeight="1" x14ac:dyDescent="0.15">
      <c r="A15" s="97" t="s">
        <v>79</v>
      </c>
      <c r="B15" s="97" t="s">
        <v>56</v>
      </c>
      <c r="C15" s="98" t="s">
        <v>68</v>
      </c>
      <c r="D15" s="63">
        <f>IF(ISNA(VLOOKUP($C15,'Ontario Rankings'!$C$6:$K$14,3,FALSE))=TRUE,"0",VLOOKUP($C15,'Ontario Rankings'!$C$6:$K$14,3,FALSE))</f>
        <v>7</v>
      </c>
      <c r="E15" s="22" t="str">
        <f>IF(ISNA(VLOOKUP($C15,'TT MSLM -1'!$A$17:$F$100,6,FALSE))=TRUE,"0",VLOOKUP($C15,'TT MSLM -1'!$A$17:$F$100,6,FALSE))</f>
        <v>0</v>
      </c>
      <c r="F15" s="22" t="str">
        <f>IF(ISNA(VLOOKUP($C15,'TT MSLM -2'!$A$17:$F$100,6,FALSE))=TRUE,"0",VLOOKUP($C15,'TT MSLM -2'!$A$17:$F$100,6,FALSE))</f>
        <v>0</v>
      </c>
      <c r="G15" s="22" t="str">
        <f>IF(ISNA(VLOOKUP($C15,'Groms GP'!$A$17:$F$100,6,FALSE))=TRUE,"0",VLOOKUP($C15,'Groms GP'!$A$17:$F$100,6,FALSE))</f>
        <v>0</v>
      </c>
      <c r="H15" s="22">
        <f>IF(ISNA(VLOOKUP($C15,'FzFest CF'!$A$17:$F$100,6,FALSE))=TRUE,"0",VLOOKUP($C15,'FzFest CF'!$A$17:$F$100,6,FALSE))</f>
        <v>0</v>
      </c>
      <c r="I15" s="22" t="str">
        <f>IF(ISNA(VLOOKUP($C15,'Groms BV'!$A$17:$F$100,6,FALSE))=TRUE,"0",VLOOKUP($C15,'Groms BV'!$A$17:$F$100,6,FALSE))</f>
        <v>0</v>
      </c>
      <c r="J15" s="22" t="str">
        <f>IF(ISNA(VLOOKUP($C15,'TT Horseshoe -1'!$A$17:$F$100,6,FALSE))=TRUE,"0",VLOOKUP($C15,'TT Horseshoe -1'!$A$17:$F$100,6,FALSE))</f>
        <v>0</v>
      </c>
      <c r="K15" s="22" t="str">
        <f>IF(ISNA(VLOOKUP($C15,'TT PROV SS'!$A$17:$F$100,6,FALSE))=TRUE,"0",VLOOKUP($C15,'TT PROV SS'!$A$17:$F$100,6,FALSE))</f>
        <v>0</v>
      </c>
      <c r="L15" s="22" t="str">
        <f>IF(ISNA(VLOOKUP($C15,'TT PROV BA'!$A$17:$F$100,6,FALSE))=TRUE,"0",VLOOKUP($C15,'TT PROV BA'!$A$17:$F$100,6,FALSE))</f>
        <v>0</v>
      </c>
      <c r="M15" s="22" t="str">
        <f>IF(ISNA(VLOOKUP($C15,'TT PROV SS'!$A$17:$F$100,6,FALSE))=TRUE,"0",VLOOKUP($C15,'TT PROV SS'!$A$17:$F$100,6,FALSE))</f>
        <v>0</v>
      </c>
      <c r="N15" s="22" t="str">
        <f>IF(ISNA(VLOOKUP($C15,'TT PROV BA'!$A$17:$F$100,6,FALSE))=TRUE,"0",VLOOKUP($C15,'TT PROV BA'!$A$17:$F$100,6,FALSE))</f>
        <v>0</v>
      </c>
      <c r="O15" s="22"/>
    </row>
    <row r="16" spans="1:15" ht="19" customHeight="1" x14ac:dyDescent="0.15">
      <c r="A16" s="97" t="s">
        <v>79</v>
      </c>
      <c r="B16" s="97" t="s">
        <v>56</v>
      </c>
      <c r="C16" s="98" t="s">
        <v>69</v>
      </c>
      <c r="D16" s="63">
        <f>IF(ISNA(VLOOKUP($C16,'Ontario Rankings'!$C$6:$K$14,3,FALSE))=TRUE,"0",VLOOKUP($C16,'Ontario Rankings'!$C$6:$K$14,3,FALSE))</f>
        <v>7</v>
      </c>
      <c r="E16" s="22" t="str">
        <f>IF(ISNA(VLOOKUP($C16,'TT MSLM -1'!$A$17:$F$100,6,FALSE))=TRUE,"0",VLOOKUP($C16,'TT MSLM -1'!$A$17:$F$100,6,FALSE))</f>
        <v>0</v>
      </c>
      <c r="F16" s="22" t="str">
        <f>IF(ISNA(VLOOKUP($C16,'TT MSLM -2'!$A$17:$F$100,6,FALSE))=TRUE,"0",VLOOKUP($C16,'TT MSLM -2'!$A$17:$F$100,6,FALSE))</f>
        <v>0</v>
      </c>
      <c r="G16" s="22" t="str">
        <f>IF(ISNA(VLOOKUP($C16,'Groms GP'!$A$17:$F$100,6,FALSE))=TRUE,"0",VLOOKUP($C16,'Groms GP'!$A$17:$F$100,6,FALSE))</f>
        <v>0</v>
      </c>
      <c r="H16" s="22">
        <f>IF(ISNA(VLOOKUP($C16,'FzFest CF'!$A$17:$F$100,6,FALSE))=TRUE,"0",VLOOKUP($C16,'FzFest CF'!$A$17:$F$100,6,FALSE))</f>
        <v>0</v>
      </c>
      <c r="I16" s="22" t="str">
        <f>IF(ISNA(VLOOKUP($C16,'Groms BV'!$A$17:$F$100,6,FALSE))=TRUE,"0",VLOOKUP($C16,'Groms BV'!$A$17:$F$100,6,FALSE))</f>
        <v>0</v>
      </c>
      <c r="J16" s="22" t="str">
        <f>IF(ISNA(VLOOKUP($C16,'TT Horseshoe -1'!$A$17:$F$100,6,FALSE))=TRUE,"0",VLOOKUP($C16,'TT Horseshoe -1'!$A$17:$F$100,6,FALSE))</f>
        <v>0</v>
      </c>
      <c r="K16" s="22" t="str">
        <f>IF(ISNA(VLOOKUP($C16,'TT PROV SS'!$A$17:$F$100,6,FALSE))=TRUE,"0",VLOOKUP($C16,'TT PROV SS'!$A$17:$F$100,6,FALSE))</f>
        <v>0</v>
      </c>
      <c r="L16" s="22" t="str">
        <f>IF(ISNA(VLOOKUP($C16,'TT PROV BA'!$A$17:$F$100,6,FALSE))=TRUE,"0",VLOOKUP($C16,'TT PROV BA'!$A$17:$F$100,6,FALSE))</f>
        <v>0</v>
      </c>
      <c r="M16" s="22" t="str">
        <f>IF(ISNA(VLOOKUP($C16,'TT PROV SS'!$A$17:$F$100,6,FALSE))=TRUE,"0",VLOOKUP($C16,'TT PROV SS'!$A$17:$F$100,6,FALSE))</f>
        <v>0</v>
      </c>
      <c r="N16" s="22" t="str">
        <f>IF(ISNA(VLOOKUP($C16,'TT PROV BA'!$A$17:$F$100,6,FALSE))=TRUE,"0",VLOOKUP($C16,'TT PROV BA'!$A$17:$F$100,6,FALSE))</f>
        <v>0</v>
      </c>
      <c r="O16" s="22"/>
    </row>
  </sheetData>
  <sortState xmlns:xlrd2="http://schemas.microsoft.com/office/spreadsheetml/2017/richdata2" ref="A12:D13">
    <sortCondition ref="D12:D13"/>
  </sortState>
  <phoneticPr fontId="1" type="noConversion"/>
  <conditionalFormatting sqref="C9">
    <cfRule type="duplicateValues" dxfId="0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9ED9-038A-674E-9BBB-CA118AA6A675}">
  <dimension ref="A1:F76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8.332031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77"/>
      <c r="C1" s="77"/>
      <c r="D1" s="77"/>
      <c r="E1" s="77"/>
      <c r="F1" s="44"/>
    </row>
    <row r="2" spans="1:6" ht="15" customHeight="1" x14ac:dyDescent="0.15">
      <c r="A2" s="140"/>
      <c r="B2" s="141" t="s">
        <v>29</v>
      </c>
      <c r="C2" s="141"/>
      <c r="D2" s="141"/>
      <c r="E2" s="77"/>
      <c r="F2" s="44"/>
    </row>
    <row r="3" spans="1:6" ht="15" customHeight="1" x14ac:dyDescent="0.15">
      <c r="A3" s="140"/>
      <c r="B3" s="77"/>
      <c r="C3" s="77"/>
      <c r="D3" s="77"/>
      <c r="E3" s="77"/>
      <c r="F3" s="44"/>
    </row>
    <row r="4" spans="1:6" ht="15" customHeight="1" x14ac:dyDescent="0.15">
      <c r="A4" s="140"/>
      <c r="B4" s="141" t="s">
        <v>32</v>
      </c>
      <c r="C4" s="141"/>
      <c r="D4" s="141"/>
      <c r="E4" s="77"/>
      <c r="F4" s="44"/>
    </row>
    <row r="5" spans="1:6" ht="15" customHeight="1" x14ac:dyDescent="0.15">
      <c r="A5" s="140"/>
      <c r="B5" s="77"/>
      <c r="C5" s="77"/>
      <c r="D5" s="77"/>
      <c r="E5" s="77"/>
      <c r="F5" s="44"/>
    </row>
    <row r="6" spans="1:6" ht="15" customHeight="1" x14ac:dyDescent="0.15">
      <c r="A6" s="140"/>
      <c r="B6" s="74"/>
      <c r="C6" s="77"/>
      <c r="D6" s="77"/>
      <c r="E6" s="77"/>
      <c r="F6" s="44"/>
    </row>
    <row r="7" spans="1:6" ht="15" customHeight="1" x14ac:dyDescent="0.15">
      <c r="A7" s="140"/>
      <c r="B7" s="77"/>
      <c r="C7" s="77"/>
      <c r="D7" s="77"/>
      <c r="E7" s="77"/>
      <c r="F7" s="44"/>
    </row>
    <row r="8" spans="1:6" ht="15" customHeight="1" x14ac:dyDescent="0.15">
      <c r="A8" s="45" t="s">
        <v>7</v>
      </c>
      <c r="B8" s="46" t="s">
        <v>40</v>
      </c>
      <c r="C8" s="46"/>
      <c r="D8" s="76"/>
      <c r="E8" s="76"/>
      <c r="F8" s="44"/>
    </row>
    <row r="9" spans="1:6" ht="15" customHeight="1" x14ac:dyDescent="0.15">
      <c r="A9" s="45" t="s">
        <v>0</v>
      </c>
      <c r="B9" s="46" t="s">
        <v>41</v>
      </c>
      <c r="C9" s="46"/>
      <c r="D9" s="76"/>
      <c r="E9" s="76"/>
      <c r="F9" s="44"/>
    </row>
    <row r="10" spans="1:6" ht="15" customHeight="1" x14ac:dyDescent="0.15">
      <c r="A10" s="45" t="s">
        <v>9</v>
      </c>
      <c r="B10" s="75">
        <v>43114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31</v>
      </c>
      <c r="C11" s="77"/>
      <c r="D11" s="77"/>
      <c r="E11" s="77"/>
      <c r="F11" s="44"/>
    </row>
    <row r="12" spans="1:6" ht="15" customHeight="1" x14ac:dyDescent="0.15">
      <c r="A12" s="45" t="s">
        <v>10</v>
      </c>
      <c r="B12" s="76" t="s">
        <v>64</v>
      </c>
      <c r="C12" s="77"/>
      <c r="D12" s="77"/>
      <c r="E12" s="77"/>
      <c r="F12" s="44"/>
    </row>
    <row r="13" spans="1:6" ht="15" customHeight="1" x14ac:dyDescent="0.15">
      <c r="A13" s="76" t="s">
        <v>8</v>
      </c>
      <c r="B13" s="78" t="s">
        <v>2</v>
      </c>
      <c r="C13" s="78" t="s">
        <v>11</v>
      </c>
      <c r="D13" s="78" t="s">
        <v>1</v>
      </c>
      <c r="E13" s="49"/>
      <c r="F13" s="50" t="s">
        <v>15</v>
      </c>
    </row>
    <row r="14" spans="1:6" ht="15" customHeight="1" x14ac:dyDescent="0.15">
      <c r="A14" s="76" t="s">
        <v>42</v>
      </c>
      <c r="B14" s="51"/>
      <c r="C14" s="53"/>
      <c r="D14" s="53"/>
      <c r="E14" s="52">
        <v>300</v>
      </c>
      <c r="F14" s="54" t="s">
        <v>16</v>
      </c>
    </row>
    <row r="15" spans="1:6" ht="15" customHeight="1" x14ac:dyDescent="0.15">
      <c r="A15" s="76" t="s">
        <v>33</v>
      </c>
      <c r="B15" s="55"/>
      <c r="C15" s="56"/>
      <c r="D15" s="56"/>
      <c r="E15" s="99">
        <v>0.03</v>
      </c>
      <c r="F15" s="54" t="s">
        <v>17</v>
      </c>
    </row>
    <row r="16" spans="1:6" ht="15" customHeight="1" x14ac:dyDescent="0.15">
      <c r="A16" s="76"/>
      <c r="B16" s="57" t="s">
        <v>4</v>
      </c>
      <c r="C16" s="58" t="s">
        <v>4</v>
      </c>
      <c r="D16" s="58" t="s">
        <v>4</v>
      </c>
      <c r="E16" s="59" t="s">
        <v>34</v>
      </c>
      <c r="F16" s="60">
        <v>3</v>
      </c>
    </row>
    <row r="17" spans="1:6" ht="15" customHeight="1" x14ac:dyDescent="0.15">
      <c r="A17" s="72" t="s">
        <v>60</v>
      </c>
      <c r="B17" s="73"/>
      <c r="C17" s="73"/>
      <c r="D17" s="73">
        <v>84</v>
      </c>
      <c r="E17" s="100">
        <v>300</v>
      </c>
      <c r="F17" s="70">
        <v>1</v>
      </c>
    </row>
    <row r="18" spans="1:6" ht="15" customHeight="1" x14ac:dyDescent="0.15">
      <c r="A18" s="98" t="s">
        <v>61</v>
      </c>
      <c r="B18" s="73"/>
      <c r="C18" s="73"/>
      <c r="D18" s="73">
        <v>67.3</v>
      </c>
      <c r="E18" s="100">
        <v>288</v>
      </c>
      <c r="F18" s="70">
        <v>2</v>
      </c>
    </row>
    <row r="19" spans="1:6" x14ac:dyDescent="0.15">
      <c r="A19" s="98" t="s">
        <v>63</v>
      </c>
      <c r="B19" s="73"/>
      <c r="C19" s="73"/>
      <c r="D19" s="73">
        <v>62.7</v>
      </c>
      <c r="E19" s="100">
        <v>276.48</v>
      </c>
      <c r="F19" s="70">
        <v>3</v>
      </c>
    </row>
    <row r="20" spans="1:6" x14ac:dyDescent="0.15">
      <c r="A20" s="64"/>
      <c r="B20" s="73"/>
      <c r="C20" s="73"/>
      <c r="D20" s="73"/>
      <c r="E20" s="91"/>
      <c r="F20" s="70"/>
    </row>
    <row r="21" spans="1:6" x14ac:dyDescent="0.15">
      <c r="A21" s="64"/>
      <c r="B21" s="73"/>
      <c r="C21" s="73"/>
      <c r="D21" s="73"/>
      <c r="E21" s="91"/>
      <c r="F21" s="70"/>
    </row>
    <row r="22" spans="1:6" x14ac:dyDescent="0.15">
      <c r="A22" s="64"/>
      <c r="B22" s="73"/>
      <c r="C22" s="73"/>
      <c r="D22" s="73"/>
      <c r="E22" s="91"/>
      <c r="F22" s="70"/>
    </row>
    <row r="23" spans="1:6" x14ac:dyDescent="0.15">
      <c r="A23" s="64"/>
      <c r="B23" s="73"/>
      <c r="C23" s="73"/>
      <c r="D23" s="73"/>
      <c r="E23" s="91"/>
      <c r="F23" s="70"/>
    </row>
    <row r="24" spans="1:6" x14ac:dyDescent="0.15">
      <c r="A24" s="64"/>
      <c r="B24" s="73"/>
      <c r="C24" s="73"/>
      <c r="D24" s="73"/>
      <c r="E24" s="91"/>
      <c r="F24" s="70"/>
    </row>
    <row r="25" spans="1:6" x14ac:dyDescent="0.15">
      <c r="A25" s="64"/>
      <c r="B25" s="73"/>
      <c r="C25" s="73"/>
      <c r="D25" s="73"/>
      <c r="E25" s="91"/>
      <c r="F25" s="70"/>
    </row>
    <row r="26" spans="1:6" x14ac:dyDescent="0.15">
      <c r="A26" s="64"/>
      <c r="B26" s="73"/>
      <c r="C26" s="73"/>
      <c r="D26" s="73"/>
      <c r="E26" s="91"/>
      <c r="F26" s="70"/>
    </row>
    <row r="27" spans="1:6" ht="15" customHeight="1" x14ac:dyDescent="0.15">
      <c r="A27" s="81"/>
      <c r="B27" s="73"/>
      <c r="C27" s="73"/>
      <c r="D27" s="73"/>
      <c r="E27" s="91"/>
      <c r="F27" s="70"/>
    </row>
    <row r="28" spans="1:6" ht="15" customHeight="1" x14ac:dyDescent="0.15">
      <c r="A28" s="81"/>
      <c r="B28" s="73"/>
      <c r="C28" s="73"/>
      <c r="D28" s="73"/>
      <c r="E28" s="91"/>
      <c r="F28" s="70"/>
    </row>
    <row r="29" spans="1:6" ht="15" customHeight="1" x14ac:dyDescent="0.15">
      <c r="A29" s="81"/>
      <c r="B29" s="73"/>
      <c r="C29" s="73"/>
      <c r="D29" s="73"/>
      <c r="E29" s="91"/>
      <c r="F29" s="70"/>
    </row>
    <row r="30" spans="1:6" ht="15" customHeight="1" x14ac:dyDescent="0.15">
      <c r="A30" s="81"/>
      <c r="B30" s="73"/>
      <c r="C30" s="73"/>
      <c r="D30" s="73"/>
      <c r="E30" s="91"/>
      <c r="F30" s="70"/>
    </row>
    <row r="31" spans="1:6" ht="15" customHeight="1" x14ac:dyDescent="0.15">
      <c r="A31" s="81"/>
      <c r="B31" s="73"/>
      <c r="C31" s="73"/>
      <c r="D31" s="73"/>
      <c r="E31" s="91"/>
      <c r="F31" s="70"/>
    </row>
    <row r="32" spans="1:6" ht="15" customHeight="1" x14ac:dyDescent="0.15">
      <c r="A32" s="81"/>
      <c r="B32" s="73"/>
      <c r="C32" s="73"/>
      <c r="D32" s="73"/>
      <c r="E32" s="91"/>
      <c r="F32" s="70"/>
    </row>
    <row r="33" spans="1:6" ht="15" customHeight="1" x14ac:dyDescent="0.15">
      <c r="A33" s="81"/>
      <c r="B33" s="73"/>
      <c r="C33" s="73"/>
      <c r="D33" s="73"/>
      <c r="E33" s="91"/>
      <c r="F33" s="70"/>
    </row>
    <row r="34" spans="1:6" ht="15" customHeight="1" x14ac:dyDescent="0.15">
      <c r="A34" s="81"/>
      <c r="B34" s="73"/>
      <c r="C34" s="73"/>
      <c r="D34" s="73"/>
      <c r="E34" s="91"/>
      <c r="F34" s="70"/>
    </row>
    <row r="35" spans="1:6" ht="15" customHeight="1" x14ac:dyDescent="0.15">
      <c r="A35" s="81"/>
      <c r="B35" s="73"/>
      <c r="C35" s="73"/>
      <c r="D35" s="73"/>
      <c r="E35" s="91"/>
      <c r="F35" s="70"/>
    </row>
    <row r="36" spans="1:6" ht="15" customHeight="1" x14ac:dyDescent="0.15">
      <c r="A36" s="81"/>
      <c r="B36" s="73"/>
      <c r="C36" s="73"/>
      <c r="D36" s="73"/>
      <c r="E36" s="91"/>
      <c r="F36" s="70"/>
    </row>
    <row r="37" spans="1:6" ht="15" customHeight="1" x14ac:dyDescent="0.15">
      <c r="A37" s="81"/>
      <c r="B37" s="73"/>
      <c r="C37" s="73"/>
      <c r="D37" s="73"/>
      <c r="E37" s="91"/>
      <c r="F37" s="70"/>
    </row>
    <row r="38" spans="1:6" ht="15" customHeight="1" x14ac:dyDescent="0.15">
      <c r="A38" s="81"/>
      <c r="B38" s="73"/>
      <c r="C38" s="73"/>
      <c r="D38" s="73"/>
      <c r="E38" s="91"/>
      <c r="F38" s="70"/>
    </row>
    <row r="39" spans="1:6" ht="15" customHeight="1" x14ac:dyDescent="0.15">
      <c r="A39" s="81"/>
      <c r="B39" s="73"/>
      <c r="C39" s="73"/>
      <c r="D39" s="73"/>
      <c r="E39" s="91"/>
      <c r="F39" s="70"/>
    </row>
    <row r="40" spans="1:6" ht="15" customHeight="1" x14ac:dyDescent="0.15">
      <c r="A40" s="81"/>
      <c r="B40" s="73"/>
      <c r="C40" s="73"/>
      <c r="D40" s="73"/>
      <c r="E40" s="91"/>
      <c r="F40" s="70"/>
    </row>
    <row r="41" spans="1:6" ht="15" customHeight="1" x14ac:dyDescent="0.15">
      <c r="A41" s="81"/>
      <c r="B41" s="73"/>
      <c r="C41" s="73"/>
      <c r="D41" s="73"/>
      <c r="E41" s="91"/>
      <c r="F41" s="70"/>
    </row>
    <row r="42" spans="1:6" ht="15" customHeight="1" x14ac:dyDescent="0.15">
      <c r="A42" s="81"/>
      <c r="B42" s="73"/>
      <c r="C42" s="73"/>
      <c r="D42" s="73"/>
      <c r="E42" s="91"/>
      <c r="F42" s="70"/>
    </row>
    <row r="43" spans="1:6" ht="15" customHeight="1" x14ac:dyDescent="0.15">
      <c r="A43" s="81"/>
      <c r="B43" s="73"/>
      <c r="C43" s="73"/>
      <c r="D43" s="73"/>
      <c r="E43" s="91"/>
      <c r="F43" s="70"/>
    </row>
    <row r="44" spans="1:6" ht="15" customHeight="1" x14ac:dyDescent="0.15">
      <c r="A44" s="81"/>
      <c r="B44" s="73"/>
      <c r="C44" s="73"/>
      <c r="D44" s="73"/>
      <c r="E44" s="91"/>
      <c r="F44" s="70"/>
    </row>
    <row r="45" spans="1:6" ht="15" customHeight="1" x14ac:dyDescent="0.15">
      <c r="A45" s="81"/>
      <c r="B45" s="73"/>
      <c r="C45" s="73"/>
      <c r="D45" s="73"/>
      <c r="E45" s="91"/>
      <c r="F45" s="70"/>
    </row>
    <row r="46" spans="1:6" ht="15" customHeight="1" x14ac:dyDescent="0.15">
      <c r="A46" s="65"/>
      <c r="B46" s="73"/>
      <c r="C46" s="73"/>
      <c r="D46" s="73"/>
      <c r="E46" s="69"/>
      <c r="F46" s="70"/>
    </row>
    <row r="47" spans="1:6" ht="15" customHeight="1" x14ac:dyDescent="0.15">
      <c r="A47" s="65"/>
      <c r="B47" s="73"/>
      <c r="C47" s="73"/>
      <c r="D47" s="73"/>
      <c r="E47" s="69"/>
      <c r="F47" s="70"/>
    </row>
    <row r="48" spans="1:6" ht="15" customHeight="1" x14ac:dyDescent="0.15">
      <c r="A48" s="65"/>
      <c r="B48" s="73"/>
      <c r="C48" s="73"/>
      <c r="D48" s="73"/>
      <c r="E48" s="69"/>
      <c r="F48" s="70"/>
    </row>
    <row r="49" spans="1:6" ht="15" customHeight="1" x14ac:dyDescent="0.15">
      <c r="A49" s="65"/>
      <c r="B49" s="73"/>
      <c r="C49" s="73"/>
      <c r="D49" s="73"/>
      <c r="E49" s="69"/>
      <c r="F49" s="70"/>
    </row>
    <row r="50" spans="1:6" ht="15" customHeight="1" x14ac:dyDescent="0.15">
      <c r="A50" s="65"/>
      <c r="B50" s="73"/>
      <c r="C50" s="73"/>
      <c r="D50" s="73"/>
      <c r="E50" s="69"/>
      <c r="F50" s="70"/>
    </row>
    <row r="51" spans="1:6" ht="15" customHeight="1" x14ac:dyDescent="0.15">
      <c r="A51" s="65"/>
      <c r="B51" s="73"/>
      <c r="C51" s="73"/>
      <c r="D51" s="73"/>
      <c r="E51" s="69"/>
      <c r="F51" s="70"/>
    </row>
    <row r="52" spans="1:6" ht="15" customHeight="1" x14ac:dyDescent="0.15">
      <c r="A52" s="65"/>
      <c r="B52" s="73"/>
      <c r="C52" s="73"/>
      <c r="D52" s="73"/>
      <c r="E52" s="69"/>
      <c r="F52" s="70"/>
    </row>
    <row r="53" spans="1:6" ht="15" customHeight="1" x14ac:dyDescent="0.15">
      <c r="A53" s="65"/>
      <c r="B53" s="73"/>
      <c r="C53" s="73"/>
      <c r="D53" s="73"/>
      <c r="E53" s="69"/>
      <c r="F53" s="70"/>
    </row>
    <row r="54" spans="1:6" ht="15" customHeight="1" x14ac:dyDescent="0.15">
      <c r="A54" s="65"/>
      <c r="B54" s="73"/>
      <c r="C54" s="73"/>
      <c r="D54" s="73"/>
      <c r="E54" s="69"/>
      <c r="F54" s="70"/>
    </row>
    <row r="55" spans="1:6" ht="15" customHeight="1" x14ac:dyDescent="0.15">
      <c r="A55" s="65"/>
      <c r="B55" s="73"/>
      <c r="C55" s="73"/>
      <c r="D55" s="73"/>
      <c r="E55" s="69"/>
      <c r="F55" s="70"/>
    </row>
    <row r="56" spans="1:6" ht="15" customHeight="1" x14ac:dyDescent="0.15">
      <c r="A56" s="65"/>
      <c r="B56" s="73"/>
      <c r="C56" s="73"/>
      <c r="D56" s="73"/>
      <c r="E56" s="69"/>
      <c r="F56" s="70"/>
    </row>
    <row r="57" spans="1:6" ht="15" customHeight="1" x14ac:dyDescent="0.15">
      <c r="A57" s="65"/>
      <c r="B57" s="73"/>
      <c r="C57" s="73"/>
      <c r="D57" s="73"/>
      <c r="E57" s="69"/>
      <c r="F57" s="70"/>
    </row>
    <row r="58" spans="1:6" ht="15" customHeight="1" x14ac:dyDescent="0.15">
      <c r="A58" s="65"/>
      <c r="B58" s="73"/>
      <c r="C58" s="73"/>
      <c r="D58" s="73"/>
      <c r="E58" s="69"/>
      <c r="F58" s="70"/>
    </row>
    <row r="59" spans="1:6" ht="15" customHeight="1" x14ac:dyDescent="0.15">
      <c r="A59" s="65"/>
      <c r="B59" s="73"/>
      <c r="C59" s="73"/>
      <c r="D59" s="73"/>
      <c r="E59" s="69"/>
      <c r="F59" s="70"/>
    </row>
    <row r="60" spans="1:6" ht="15" customHeight="1" x14ac:dyDescent="0.15">
      <c r="A60" s="65"/>
      <c r="B60" s="73"/>
      <c r="C60" s="73"/>
      <c r="D60" s="73"/>
      <c r="E60" s="69"/>
      <c r="F60" s="70"/>
    </row>
    <row r="61" spans="1:6" ht="15" customHeight="1" x14ac:dyDescent="0.15">
      <c r="A61" s="65"/>
      <c r="B61" s="73"/>
      <c r="C61" s="73"/>
      <c r="D61" s="73"/>
      <c r="E61" s="69"/>
      <c r="F61" s="70"/>
    </row>
    <row r="62" spans="1:6" ht="15" customHeight="1" x14ac:dyDescent="0.15">
      <c r="A62" s="65"/>
      <c r="B62" s="73"/>
      <c r="C62" s="73"/>
      <c r="D62" s="73"/>
      <c r="E62" s="69"/>
      <c r="F62" s="70"/>
    </row>
    <row r="63" spans="1:6" ht="15" customHeight="1" x14ac:dyDescent="0.15">
      <c r="A63" s="65"/>
      <c r="B63" s="73"/>
      <c r="C63" s="73"/>
      <c r="D63" s="73"/>
      <c r="E63" s="69"/>
      <c r="F63" s="70"/>
    </row>
    <row r="64" spans="1:6" ht="15" customHeight="1" x14ac:dyDescent="0.15">
      <c r="A64" s="65"/>
      <c r="B64" s="73"/>
      <c r="C64" s="73"/>
      <c r="D64" s="73"/>
      <c r="E64" s="69"/>
      <c r="F64" s="70"/>
    </row>
    <row r="65" spans="1:6" ht="15" customHeight="1" x14ac:dyDescent="0.15">
      <c r="A65" s="65"/>
      <c r="B65" s="73"/>
      <c r="C65" s="73"/>
      <c r="D65" s="73"/>
      <c r="E65" s="69"/>
      <c r="F65" s="70"/>
    </row>
    <row r="66" spans="1:6" ht="15" customHeight="1" x14ac:dyDescent="0.15">
      <c r="A66" s="65"/>
      <c r="B66" s="73"/>
      <c r="C66" s="73"/>
      <c r="D66" s="73"/>
      <c r="E66" s="69"/>
      <c r="F66" s="70"/>
    </row>
    <row r="67" spans="1:6" ht="15" customHeight="1" x14ac:dyDescent="0.15">
      <c r="A67" s="65"/>
      <c r="B67" s="73"/>
      <c r="C67" s="73"/>
      <c r="D67" s="73"/>
      <c r="E67" s="69"/>
      <c r="F67" s="70"/>
    </row>
    <row r="68" spans="1:6" ht="15" customHeight="1" x14ac:dyDescent="0.15">
      <c r="A68" s="65"/>
      <c r="B68" s="73"/>
      <c r="C68" s="73"/>
      <c r="D68" s="73"/>
      <c r="E68" s="69"/>
      <c r="F68" s="70"/>
    </row>
    <row r="69" spans="1:6" ht="15" customHeight="1" x14ac:dyDescent="0.15">
      <c r="A69" s="65"/>
      <c r="B69" s="73"/>
      <c r="C69" s="73"/>
      <c r="D69" s="73"/>
      <c r="E69" s="69"/>
      <c r="F69" s="70"/>
    </row>
    <row r="70" spans="1:6" ht="15" customHeight="1" x14ac:dyDescent="0.15">
      <c r="A70" s="65"/>
      <c r="B70" s="73"/>
      <c r="C70" s="73"/>
      <c r="D70" s="73"/>
      <c r="E70" s="69"/>
      <c r="F70" s="70"/>
    </row>
    <row r="71" spans="1:6" ht="15" customHeight="1" x14ac:dyDescent="0.15">
      <c r="A71" s="65"/>
      <c r="B71" s="73"/>
      <c r="C71" s="73"/>
      <c r="D71" s="73"/>
      <c r="E71" s="69"/>
      <c r="F71" s="70"/>
    </row>
    <row r="72" spans="1:6" ht="15" customHeight="1" x14ac:dyDescent="0.15">
      <c r="A72" s="65"/>
      <c r="B72" s="73"/>
      <c r="C72" s="73"/>
      <c r="D72" s="73"/>
      <c r="E72" s="69"/>
      <c r="F72" s="70"/>
    </row>
    <row r="73" spans="1:6" ht="15" customHeight="1" x14ac:dyDescent="0.15">
      <c r="A73" s="65"/>
      <c r="B73" s="73"/>
      <c r="C73" s="73"/>
      <c r="D73" s="73"/>
      <c r="E73" s="69"/>
      <c r="F73" s="70"/>
    </row>
    <row r="74" spans="1:6" ht="15" customHeight="1" x14ac:dyDescent="0.15">
      <c r="A74" s="65"/>
      <c r="B74" s="73"/>
      <c r="C74" s="73"/>
      <c r="D74" s="73"/>
      <c r="E74" s="69"/>
      <c r="F74" s="70"/>
    </row>
    <row r="75" spans="1:6" ht="15" customHeight="1" x14ac:dyDescent="0.15">
      <c r="A75" s="65"/>
      <c r="B75" s="73"/>
      <c r="C75" s="73"/>
      <c r="D75" s="73"/>
      <c r="E75" s="69"/>
      <c r="F75" s="70"/>
    </row>
    <row r="76" spans="1:6" ht="15" customHeight="1" x14ac:dyDescent="0.15">
      <c r="A76" s="65"/>
      <c r="B76" s="73"/>
      <c r="C76" s="73"/>
      <c r="D76" s="73"/>
      <c r="E76" s="69"/>
      <c r="F76" s="70"/>
    </row>
  </sheetData>
  <mergeCells count="3">
    <mergeCell ref="A1:A7"/>
    <mergeCell ref="B2:D2"/>
    <mergeCell ref="B4:D4"/>
  </mergeCells>
  <conditionalFormatting sqref="A20:A25">
    <cfRule type="duplicateValues" dxfId="30" priority="4"/>
  </conditionalFormatting>
  <conditionalFormatting sqref="A20:A25">
    <cfRule type="duplicateValues" dxfId="29" priority="5"/>
  </conditionalFormatting>
  <conditionalFormatting sqref="A26">
    <cfRule type="duplicateValues" dxfId="28" priority="2"/>
  </conditionalFormatting>
  <conditionalFormatting sqref="A26">
    <cfRule type="duplicateValues" dxfId="27" priority="3"/>
  </conditionalFormatting>
  <conditionalFormatting sqref="A18">
    <cfRule type="duplicateValues" dxfId="2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2C62-D170-AA48-A10C-DE60371D8ABB}">
  <dimension ref="A1:F46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8.332031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80"/>
      <c r="C1" s="80"/>
      <c r="D1" s="80"/>
      <c r="E1" s="80"/>
      <c r="F1" s="44"/>
    </row>
    <row r="2" spans="1:6" ht="15" customHeight="1" x14ac:dyDescent="0.15">
      <c r="A2" s="140"/>
      <c r="B2" s="141" t="s">
        <v>29</v>
      </c>
      <c r="C2" s="141"/>
      <c r="D2" s="141"/>
      <c r="E2" s="80"/>
      <c r="F2" s="44"/>
    </row>
    <row r="3" spans="1:6" ht="15" customHeight="1" x14ac:dyDescent="0.15">
      <c r="A3" s="140"/>
      <c r="B3" s="80"/>
      <c r="C3" s="80"/>
      <c r="D3" s="80"/>
      <c r="E3" s="80"/>
      <c r="F3" s="44"/>
    </row>
    <row r="4" spans="1:6" ht="15" customHeight="1" x14ac:dyDescent="0.15">
      <c r="A4" s="140"/>
      <c r="B4" s="141" t="s">
        <v>32</v>
      </c>
      <c r="C4" s="141"/>
      <c r="D4" s="141"/>
      <c r="E4" s="80"/>
      <c r="F4" s="44"/>
    </row>
    <row r="5" spans="1:6" ht="15" customHeight="1" x14ac:dyDescent="0.15">
      <c r="A5" s="140"/>
      <c r="B5" s="80"/>
      <c r="C5" s="80"/>
      <c r="D5" s="80"/>
      <c r="E5" s="80"/>
      <c r="F5" s="44"/>
    </row>
    <row r="6" spans="1:6" ht="15" customHeight="1" x14ac:dyDescent="0.15">
      <c r="A6" s="140"/>
      <c r="B6" s="74"/>
      <c r="C6" s="80"/>
      <c r="D6" s="80"/>
      <c r="E6" s="80"/>
      <c r="F6" s="44"/>
    </row>
    <row r="7" spans="1:6" ht="15" customHeight="1" x14ac:dyDescent="0.15">
      <c r="A7" s="140"/>
      <c r="B7" s="80"/>
      <c r="C7" s="80"/>
      <c r="D7" s="80"/>
      <c r="E7" s="80"/>
      <c r="F7" s="44"/>
    </row>
    <row r="8" spans="1:6" ht="15" customHeight="1" x14ac:dyDescent="0.15">
      <c r="A8" s="45" t="s">
        <v>7</v>
      </c>
      <c r="B8" s="46" t="s">
        <v>52</v>
      </c>
      <c r="C8" s="46"/>
      <c r="D8" s="79"/>
      <c r="E8" s="79"/>
      <c r="F8" s="44"/>
    </row>
    <row r="9" spans="1:6" ht="15" customHeight="1" x14ac:dyDescent="0.15">
      <c r="A9" s="45" t="s">
        <v>0</v>
      </c>
      <c r="B9" s="46" t="s">
        <v>41</v>
      </c>
      <c r="C9" s="46"/>
      <c r="D9" s="79"/>
      <c r="E9" s="79"/>
      <c r="F9" s="44"/>
    </row>
    <row r="10" spans="1:6" ht="15" customHeight="1" x14ac:dyDescent="0.15">
      <c r="A10" s="45" t="s">
        <v>9</v>
      </c>
      <c r="B10" s="75">
        <v>43115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31</v>
      </c>
      <c r="C11" s="80"/>
      <c r="D11" s="80"/>
      <c r="E11" s="80"/>
      <c r="F11" s="44"/>
    </row>
    <row r="12" spans="1:6" ht="15" customHeight="1" x14ac:dyDescent="0.15">
      <c r="A12" s="45" t="s">
        <v>10</v>
      </c>
      <c r="B12" s="79" t="s">
        <v>64</v>
      </c>
      <c r="C12" s="80"/>
      <c r="D12" s="80"/>
      <c r="E12" s="80"/>
      <c r="F12" s="44"/>
    </row>
    <row r="13" spans="1:6" ht="15" customHeight="1" x14ac:dyDescent="0.15">
      <c r="A13" s="79" t="s">
        <v>8</v>
      </c>
      <c r="B13" s="92" t="s">
        <v>2</v>
      </c>
      <c r="C13" s="92" t="s">
        <v>11</v>
      </c>
      <c r="D13" s="92" t="s">
        <v>1</v>
      </c>
      <c r="E13" s="49"/>
      <c r="F13" s="50" t="s">
        <v>15</v>
      </c>
    </row>
    <row r="14" spans="1:6" ht="15" customHeight="1" x14ac:dyDescent="0.15">
      <c r="A14" s="79" t="s">
        <v>42</v>
      </c>
      <c r="B14" s="51"/>
      <c r="C14" s="53"/>
      <c r="D14" s="53"/>
      <c r="E14" s="52">
        <v>300</v>
      </c>
      <c r="F14" s="54" t="s">
        <v>16</v>
      </c>
    </row>
    <row r="15" spans="1:6" ht="15" customHeight="1" x14ac:dyDescent="0.15">
      <c r="A15" s="79" t="s">
        <v>33</v>
      </c>
      <c r="B15" s="55"/>
      <c r="C15" s="56"/>
      <c r="D15" s="56"/>
      <c r="E15" s="99">
        <v>0.03</v>
      </c>
      <c r="F15" s="54" t="s">
        <v>17</v>
      </c>
    </row>
    <row r="16" spans="1:6" ht="15" customHeight="1" x14ac:dyDescent="0.15">
      <c r="A16" s="79"/>
      <c r="B16" s="57" t="s">
        <v>4</v>
      </c>
      <c r="C16" s="58" t="s">
        <v>4</v>
      </c>
      <c r="D16" s="58" t="s">
        <v>4</v>
      </c>
      <c r="E16" s="59" t="s">
        <v>34</v>
      </c>
      <c r="F16" s="60">
        <v>2</v>
      </c>
    </row>
    <row r="17" spans="1:6" ht="15" customHeight="1" x14ac:dyDescent="0.15">
      <c r="A17" s="72" t="s">
        <v>60</v>
      </c>
      <c r="B17" s="93"/>
      <c r="C17" s="93"/>
      <c r="D17" s="93">
        <v>91.7</v>
      </c>
      <c r="E17" s="100">
        <v>300</v>
      </c>
      <c r="F17" s="94">
        <v>1</v>
      </c>
    </row>
    <row r="18" spans="1:6" x14ac:dyDescent="0.15">
      <c r="A18" s="98" t="s">
        <v>61</v>
      </c>
      <c r="B18" s="93"/>
      <c r="C18" s="93"/>
      <c r="D18" s="93">
        <v>61</v>
      </c>
      <c r="E18" s="100">
        <v>288</v>
      </c>
      <c r="F18" s="94">
        <v>2</v>
      </c>
    </row>
    <row r="19" spans="1:6" ht="15" customHeight="1" x14ac:dyDescent="0.15">
      <c r="A19" s="103" t="s">
        <v>63</v>
      </c>
      <c r="B19" s="104"/>
      <c r="C19" s="104"/>
      <c r="D19" s="104"/>
      <c r="E19" s="105"/>
      <c r="F19" s="106" t="s">
        <v>66</v>
      </c>
    </row>
    <row r="20" spans="1:6" ht="15" customHeight="1" x14ac:dyDescent="0.15">
      <c r="A20" s="81"/>
      <c r="B20" s="93"/>
      <c r="C20" s="93"/>
      <c r="D20" s="93"/>
      <c r="E20" s="91"/>
      <c r="F20" s="94"/>
    </row>
    <row r="21" spans="1:6" ht="15" customHeight="1" x14ac:dyDescent="0.15">
      <c r="A21" s="81"/>
      <c r="B21" s="93"/>
      <c r="C21" s="93"/>
      <c r="D21" s="93"/>
      <c r="E21" s="91"/>
      <c r="F21" s="94"/>
    </row>
    <row r="22" spans="1:6" ht="15" customHeight="1" x14ac:dyDescent="0.15">
      <c r="A22" s="81"/>
      <c r="B22" s="93"/>
      <c r="C22" s="93"/>
      <c r="D22" s="93"/>
      <c r="E22" s="91"/>
      <c r="F22" s="94"/>
    </row>
    <row r="23" spans="1:6" ht="15" customHeight="1" x14ac:dyDescent="0.15">
      <c r="A23" s="81"/>
      <c r="B23" s="93"/>
      <c r="C23" s="93"/>
      <c r="D23" s="93"/>
      <c r="E23" s="91"/>
      <c r="F23" s="94"/>
    </row>
    <row r="24" spans="1:6" ht="15" customHeight="1" x14ac:dyDescent="0.15">
      <c r="A24" s="81"/>
      <c r="B24" s="93"/>
      <c r="C24" s="93"/>
      <c r="D24" s="93"/>
      <c r="E24" s="91"/>
      <c r="F24" s="94"/>
    </row>
    <row r="25" spans="1:6" ht="15" customHeight="1" x14ac:dyDescent="0.15">
      <c r="A25" s="81"/>
      <c r="B25" s="93"/>
      <c r="C25" s="93"/>
      <c r="D25" s="93"/>
      <c r="E25" s="91"/>
      <c r="F25" s="94"/>
    </row>
    <row r="26" spans="1:6" ht="15" customHeight="1" x14ac:dyDescent="0.15">
      <c r="A26" s="81"/>
      <c r="B26" s="93"/>
      <c r="C26" s="93"/>
      <c r="D26" s="93"/>
      <c r="E26" s="91"/>
      <c r="F26" s="94"/>
    </row>
    <row r="27" spans="1:6" ht="15" customHeight="1" x14ac:dyDescent="0.15">
      <c r="A27" s="81"/>
      <c r="B27" s="93"/>
      <c r="C27" s="93"/>
      <c r="D27" s="93"/>
      <c r="E27" s="91"/>
      <c r="F27" s="94"/>
    </row>
    <row r="28" spans="1:6" x14ac:dyDescent="0.15">
      <c r="A28" s="81"/>
      <c r="B28" s="93"/>
      <c r="C28" s="93"/>
      <c r="D28" s="93"/>
      <c r="E28" s="91"/>
      <c r="F28" s="94"/>
    </row>
    <row r="29" spans="1:6" x14ac:dyDescent="0.15">
      <c r="A29" s="81"/>
      <c r="B29" s="93"/>
      <c r="C29" s="93"/>
      <c r="D29" s="93"/>
      <c r="E29" s="91"/>
      <c r="F29" s="94"/>
    </row>
    <row r="30" spans="1:6" x14ac:dyDescent="0.15">
      <c r="A30" s="81"/>
      <c r="B30" s="93"/>
      <c r="C30" s="93"/>
      <c r="D30" s="93"/>
      <c r="E30" s="91"/>
      <c r="F30" s="94"/>
    </row>
    <row r="31" spans="1:6" x14ac:dyDescent="0.15">
      <c r="A31" s="81"/>
      <c r="B31" s="93"/>
      <c r="C31" s="93"/>
      <c r="D31" s="93"/>
      <c r="E31" s="91"/>
      <c r="F31" s="94"/>
    </row>
    <row r="32" spans="1:6" x14ac:dyDescent="0.15">
      <c r="A32" s="81"/>
      <c r="B32" s="93"/>
      <c r="C32" s="93"/>
      <c r="D32" s="93"/>
      <c r="E32" s="91"/>
      <c r="F32" s="94"/>
    </row>
    <row r="33" spans="1:6" x14ac:dyDescent="0.15">
      <c r="A33" s="81"/>
      <c r="B33" s="93"/>
      <c r="C33" s="93"/>
      <c r="D33" s="93"/>
      <c r="E33" s="91"/>
      <c r="F33" s="94"/>
    </row>
    <row r="34" spans="1:6" x14ac:dyDescent="0.15">
      <c r="A34" s="81"/>
      <c r="B34" s="93"/>
      <c r="C34" s="93"/>
      <c r="D34" s="93"/>
      <c r="E34" s="91"/>
      <c r="F34" s="94"/>
    </row>
    <row r="35" spans="1:6" ht="15" customHeight="1" x14ac:dyDescent="0.15">
      <c r="A35" s="81"/>
      <c r="B35" s="93"/>
      <c r="C35" s="93"/>
      <c r="D35" s="93"/>
      <c r="E35" s="91"/>
      <c r="F35" s="94"/>
    </row>
    <row r="36" spans="1:6" ht="15" customHeight="1" x14ac:dyDescent="0.15">
      <c r="A36" s="81"/>
      <c r="B36" s="93"/>
      <c r="C36" s="93"/>
      <c r="D36" s="93"/>
      <c r="E36" s="91"/>
      <c r="F36" s="94"/>
    </row>
    <row r="37" spans="1:6" ht="15" customHeight="1" x14ac:dyDescent="0.15">
      <c r="A37" s="81"/>
      <c r="B37" s="93"/>
      <c r="C37" s="93"/>
      <c r="D37" s="93"/>
      <c r="E37" s="91"/>
      <c r="F37" s="94"/>
    </row>
    <row r="38" spans="1:6" ht="15" customHeight="1" x14ac:dyDescent="0.15">
      <c r="A38" s="81"/>
      <c r="B38" s="93"/>
      <c r="C38" s="93"/>
      <c r="D38" s="93"/>
      <c r="E38" s="91"/>
      <c r="F38" s="94"/>
    </row>
    <row r="39" spans="1:6" ht="15" customHeight="1" x14ac:dyDescent="0.15">
      <c r="A39" s="81"/>
      <c r="B39" s="93"/>
      <c r="C39" s="93"/>
      <c r="D39" s="93"/>
      <c r="E39" s="91"/>
      <c r="F39" s="94"/>
    </row>
    <row r="40" spans="1:6" ht="15" customHeight="1" x14ac:dyDescent="0.15">
      <c r="A40" s="81"/>
      <c r="B40" s="93"/>
      <c r="C40" s="93"/>
      <c r="D40" s="93"/>
      <c r="E40" s="91"/>
      <c r="F40" s="94"/>
    </row>
    <row r="41" spans="1:6" ht="15" customHeight="1" x14ac:dyDescent="0.15">
      <c r="A41" s="81"/>
      <c r="B41" s="93"/>
      <c r="C41" s="93"/>
      <c r="D41" s="93"/>
      <c r="E41" s="91"/>
      <c r="F41" s="94"/>
    </row>
    <row r="42" spans="1:6" ht="15" customHeight="1" x14ac:dyDescent="0.15">
      <c r="A42" s="81"/>
      <c r="B42" s="93"/>
      <c r="C42" s="93"/>
      <c r="D42" s="93"/>
      <c r="E42" s="91"/>
      <c r="F42" s="94"/>
    </row>
    <row r="43" spans="1:6" ht="15" customHeight="1" x14ac:dyDescent="0.15">
      <c r="A43" s="81"/>
      <c r="B43" s="93"/>
      <c r="C43" s="93"/>
      <c r="D43" s="93"/>
      <c r="E43" s="91"/>
      <c r="F43" s="94"/>
    </row>
    <row r="44" spans="1:6" ht="15" customHeight="1" x14ac:dyDescent="0.15">
      <c r="A44" s="81"/>
      <c r="B44" s="93"/>
      <c r="C44" s="93"/>
      <c r="D44" s="93"/>
      <c r="E44" s="91"/>
      <c r="F44" s="94"/>
    </row>
    <row r="45" spans="1:6" ht="15" customHeight="1" x14ac:dyDescent="0.15">
      <c r="A45" s="81"/>
      <c r="B45" s="93"/>
      <c r="C45" s="93"/>
      <c r="D45" s="93"/>
      <c r="E45" s="91"/>
      <c r="F45" s="94"/>
    </row>
    <row r="46" spans="1:6" ht="15" customHeight="1" x14ac:dyDescent="0.15">
      <c r="A46" s="81"/>
      <c r="B46" s="93"/>
      <c r="C46" s="93"/>
      <c r="D46" s="93"/>
      <c r="E46" s="91"/>
      <c r="F46" s="94"/>
    </row>
  </sheetData>
  <mergeCells count="3">
    <mergeCell ref="A1:A7"/>
    <mergeCell ref="B2:D2"/>
    <mergeCell ref="B4:D4"/>
  </mergeCells>
  <conditionalFormatting sqref="A23">
    <cfRule type="duplicateValues" dxfId="25" priority="2"/>
  </conditionalFormatting>
  <conditionalFormatting sqref="A23">
    <cfRule type="duplicateValues" dxfId="24" priority="3"/>
  </conditionalFormatting>
  <conditionalFormatting sqref="A31 A28 A20:A22 A26 A24">
    <cfRule type="duplicateValues" dxfId="23" priority="4"/>
  </conditionalFormatting>
  <conditionalFormatting sqref="A18">
    <cfRule type="duplicateValues" dxfId="2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7E4D-A1F8-C74E-9841-6A41397931D6}">
  <dimension ref="A1:F39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8.33203125" customWidth="1"/>
    <col min="2" max="2" width="12" customWidth="1"/>
    <col min="3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108"/>
      <c r="C1" s="108"/>
      <c r="D1" s="108"/>
      <c r="E1" s="108"/>
      <c r="F1" s="44"/>
    </row>
    <row r="2" spans="1:6" ht="15" customHeight="1" x14ac:dyDescent="0.15">
      <c r="A2" s="140"/>
      <c r="B2" s="141" t="s">
        <v>29</v>
      </c>
      <c r="C2" s="141"/>
      <c r="D2" s="141"/>
      <c r="E2" s="108"/>
      <c r="F2" s="44"/>
    </row>
    <row r="3" spans="1:6" ht="15" customHeight="1" x14ac:dyDescent="0.15">
      <c r="A3" s="140"/>
      <c r="B3" s="108"/>
      <c r="C3" s="108"/>
      <c r="D3" s="108"/>
      <c r="E3" s="108"/>
      <c r="F3" s="44"/>
    </row>
    <row r="4" spans="1:6" ht="15" customHeight="1" x14ac:dyDescent="0.15">
      <c r="A4" s="140"/>
      <c r="B4" s="141" t="s">
        <v>32</v>
      </c>
      <c r="C4" s="141"/>
      <c r="D4" s="141"/>
      <c r="E4" s="108"/>
      <c r="F4" s="44"/>
    </row>
    <row r="5" spans="1:6" ht="15" customHeight="1" x14ac:dyDescent="0.15">
      <c r="A5" s="140"/>
      <c r="B5" s="108"/>
      <c r="C5" s="108"/>
      <c r="D5" s="108"/>
      <c r="E5" s="108"/>
      <c r="F5" s="44"/>
    </row>
    <row r="6" spans="1:6" ht="15" customHeight="1" x14ac:dyDescent="0.15">
      <c r="A6" s="140"/>
      <c r="B6" s="74"/>
      <c r="C6" s="108"/>
      <c r="D6" s="108"/>
      <c r="E6" s="108"/>
      <c r="F6" s="44"/>
    </row>
    <row r="7" spans="1:6" ht="15" customHeight="1" x14ac:dyDescent="0.15">
      <c r="A7" s="140"/>
      <c r="B7" s="108"/>
      <c r="C7" s="108"/>
      <c r="D7" s="108"/>
      <c r="E7" s="108"/>
      <c r="F7" s="44"/>
    </row>
    <row r="8" spans="1:6" ht="15" customHeight="1" x14ac:dyDescent="0.15">
      <c r="A8" s="45" t="s">
        <v>7</v>
      </c>
      <c r="B8" s="46" t="s">
        <v>74</v>
      </c>
      <c r="C8" s="46"/>
      <c r="D8" s="107"/>
      <c r="E8" s="107"/>
      <c r="F8" s="44"/>
    </row>
    <row r="9" spans="1:6" ht="15" customHeight="1" x14ac:dyDescent="0.15">
      <c r="A9" s="45" t="s">
        <v>0</v>
      </c>
      <c r="B9" s="46" t="s">
        <v>59</v>
      </c>
      <c r="C9" s="46"/>
      <c r="D9" s="107"/>
      <c r="E9" s="107"/>
      <c r="F9" s="44"/>
    </row>
    <row r="10" spans="1:6" ht="15" customHeight="1" x14ac:dyDescent="0.15">
      <c r="A10" s="45" t="s">
        <v>9</v>
      </c>
      <c r="B10" s="75">
        <v>43129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31</v>
      </c>
      <c r="C11" s="108"/>
      <c r="D11" s="108"/>
      <c r="E11" s="108"/>
      <c r="F11" s="44"/>
    </row>
    <row r="12" spans="1:6" ht="15" customHeight="1" x14ac:dyDescent="0.15">
      <c r="A12" s="45" t="s">
        <v>10</v>
      </c>
      <c r="B12" s="107" t="s">
        <v>64</v>
      </c>
      <c r="C12" s="108"/>
      <c r="D12" s="108"/>
      <c r="E12" s="108"/>
      <c r="F12" s="44"/>
    </row>
    <row r="13" spans="1:6" ht="15" customHeight="1" x14ac:dyDescent="0.15">
      <c r="A13" s="107" t="s">
        <v>8</v>
      </c>
      <c r="B13" s="92" t="s">
        <v>2</v>
      </c>
      <c r="C13" s="92" t="s">
        <v>11</v>
      </c>
      <c r="D13" s="92" t="s">
        <v>1</v>
      </c>
      <c r="E13" s="49"/>
      <c r="F13" s="50" t="s">
        <v>15</v>
      </c>
    </row>
    <row r="14" spans="1:6" ht="15" customHeight="1" x14ac:dyDescent="0.15">
      <c r="A14" s="107" t="s">
        <v>73</v>
      </c>
      <c r="B14" s="51"/>
      <c r="C14" s="53"/>
      <c r="D14" s="53"/>
      <c r="E14" s="52">
        <v>60</v>
      </c>
      <c r="F14" s="54" t="s">
        <v>16</v>
      </c>
    </row>
    <row r="15" spans="1:6" ht="15" customHeight="1" x14ac:dyDescent="0.15">
      <c r="A15" s="107" t="s">
        <v>33</v>
      </c>
      <c r="B15" s="55"/>
      <c r="C15" s="56"/>
      <c r="D15" s="56"/>
      <c r="E15" s="99"/>
      <c r="F15" s="54" t="s">
        <v>17</v>
      </c>
    </row>
    <row r="16" spans="1:6" ht="15" customHeight="1" x14ac:dyDescent="0.15">
      <c r="A16" s="107"/>
      <c r="B16" s="57" t="s">
        <v>4</v>
      </c>
      <c r="C16" s="58" t="s">
        <v>4</v>
      </c>
      <c r="D16" s="58" t="s">
        <v>4</v>
      </c>
      <c r="E16" s="59" t="s">
        <v>34</v>
      </c>
      <c r="F16" s="60">
        <v>3</v>
      </c>
    </row>
    <row r="17" spans="1:6" ht="15" customHeight="1" x14ac:dyDescent="0.15">
      <c r="A17" s="81" t="s">
        <v>60</v>
      </c>
      <c r="B17" s="93"/>
      <c r="C17" s="93"/>
      <c r="D17" s="93"/>
      <c r="E17" s="91">
        <v>60</v>
      </c>
      <c r="F17" s="94"/>
    </row>
    <row r="18" spans="1:6" ht="15" customHeight="1" x14ac:dyDescent="0.15">
      <c r="A18" s="81" t="s">
        <v>63</v>
      </c>
      <c r="B18" s="93"/>
      <c r="C18" s="93"/>
      <c r="D18" s="93"/>
      <c r="E18" s="91">
        <v>60</v>
      </c>
      <c r="F18" s="94"/>
    </row>
    <row r="19" spans="1:6" ht="15" customHeight="1" x14ac:dyDescent="0.15">
      <c r="A19" s="81" t="s">
        <v>75</v>
      </c>
      <c r="B19" s="93"/>
      <c r="C19" s="93"/>
      <c r="D19" s="93"/>
      <c r="E19" s="91">
        <v>60</v>
      </c>
      <c r="F19" s="94"/>
    </row>
    <row r="20" spans="1:6" ht="15" customHeight="1" x14ac:dyDescent="0.15">
      <c r="A20" s="81" t="s">
        <v>76</v>
      </c>
      <c r="B20" s="93"/>
      <c r="C20" s="93"/>
      <c r="D20" s="93"/>
      <c r="E20" s="91">
        <v>60</v>
      </c>
      <c r="F20" s="94"/>
    </row>
    <row r="21" spans="1:6" x14ac:dyDescent="0.15">
      <c r="A21" s="81"/>
      <c r="B21" s="93"/>
      <c r="C21" s="93"/>
      <c r="D21" s="93"/>
      <c r="E21" s="91"/>
      <c r="F21" s="94"/>
    </row>
    <row r="22" spans="1:6" x14ac:dyDescent="0.15">
      <c r="A22" s="81"/>
      <c r="B22" s="93"/>
      <c r="C22" s="93"/>
      <c r="D22" s="93"/>
      <c r="E22" s="91"/>
      <c r="F22" s="94"/>
    </row>
    <row r="23" spans="1:6" x14ac:dyDescent="0.15">
      <c r="A23" s="81"/>
      <c r="B23" s="93"/>
      <c r="C23" s="93"/>
      <c r="D23" s="93"/>
      <c r="E23" s="91"/>
      <c r="F23" s="94"/>
    </row>
    <row r="24" spans="1:6" x14ac:dyDescent="0.15">
      <c r="A24" s="81"/>
      <c r="B24" s="93"/>
      <c r="C24" s="93"/>
      <c r="D24" s="93"/>
      <c r="E24" s="91"/>
      <c r="F24" s="94"/>
    </row>
    <row r="25" spans="1:6" x14ac:dyDescent="0.15">
      <c r="A25" s="81"/>
      <c r="B25" s="93"/>
      <c r="C25" s="93"/>
      <c r="D25" s="93"/>
      <c r="E25" s="91"/>
      <c r="F25" s="94"/>
    </row>
    <row r="26" spans="1:6" x14ac:dyDescent="0.15">
      <c r="A26" s="81"/>
      <c r="B26" s="93"/>
      <c r="C26" s="93"/>
      <c r="D26" s="93"/>
      <c r="E26" s="91"/>
      <c r="F26" s="94"/>
    </row>
    <row r="27" spans="1:6" x14ac:dyDescent="0.15">
      <c r="A27" s="81"/>
      <c r="B27" s="93"/>
      <c r="C27" s="93"/>
      <c r="D27" s="93"/>
      <c r="E27" s="91"/>
      <c r="F27" s="94"/>
    </row>
    <row r="28" spans="1:6" ht="15" customHeight="1" x14ac:dyDescent="0.15">
      <c r="A28" s="81"/>
      <c r="B28" s="93"/>
      <c r="C28" s="93"/>
      <c r="D28" s="93"/>
      <c r="E28" s="91"/>
      <c r="F28" s="94"/>
    </row>
    <row r="29" spans="1:6" ht="15" customHeight="1" x14ac:dyDescent="0.15">
      <c r="A29" s="81"/>
      <c r="B29" s="93"/>
      <c r="C29" s="93"/>
      <c r="D29" s="93"/>
      <c r="E29" s="91"/>
      <c r="F29" s="94"/>
    </row>
    <row r="30" spans="1:6" ht="15" customHeight="1" x14ac:dyDescent="0.15">
      <c r="A30" s="81"/>
      <c r="B30" s="93"/>
      <c r="C30" s="93"/>
      <c r="D30" s="93"/>
      <c r="E30" s="91"/>
      <c r="F30" s="94"/>
    </row>
    <row r="31" spans="1:6" ht="15" customHeight="1" x14ac:dyDescent="0.15">
      <c r="A31" s="81"/>
      <c r="B31" s="93"/>
      <c r="C31" s="93"/>
      <c r="D31" s="93"/>
      <c r="E31" s="91"/>
      <c r="F31" s="94"/>
    </row>
    <row r="32" spans="1:6" ht="15" customHeight="1" x14ac:dyDescent="0.15">
      <c r="A32" s="81"/>
      <c r="B32" s="93"/>
      <c r="C32" s="93"/>
      <c r="D32" s="93"/>
      <c r="E32" s="91"/>
      <c r="F32" s="94"/>
    </row>
    <row r="33" spans="1:6" ht="15" customHeight="1" x14ac:dyDescent="0.15">
      <c r="A33" s="81"/>
      <c r="B33" s="93"/>
      <c r="C33" s="93"/>
      <c r="D33" s="93"/>
      <c r="E33" s="91"/>
      <c r="F33" s="94"/>
    </row>
    <row r="34" spans="1:6" ht="15" customHeight="1" x14ac:dyDescent="0.15">
      <c r="A34" s="81"/>
      <c r="B34" s="93"/>
      <c r="C34" s="93"/>
      <c r="D34" s="93"/>
      <c r="E34" s="91"/>
      <c r="F34" s="94"/>
    </row>
    <row r="35" spans="1:6" ht="15" customHeight="1" x14ac:dyDescent="0.15">
      <c r="A35" s="81"/>
      <c r="B35" s="93"/>
      <c r="C35" s="93"/>
      <c r="D35" s="93"/>
      <c r="E35" s="91"/>
      <c r="F35" s="94"/>
    </row>
    <row r="36" spans="1:6" ht="15" customHeight="1" x14ac:dyDescent="0.15">
      <c r="A36" s="81"/>
      <c r="B36" s="93"/>
      <c r="C36" s="93"/>
      <c r="D36" s="93"/>
      <c r="E36" s="91"/>
      <c r="F36" s="94"/>
    </row>
    <row r="37" spans="1:6" ht="15" customHeight="1" x14ac:dyDescent="0.15">
      <c r="A37" s="81"/>
      <c r="B37" s="93"/>
      <c r="C37" s="93"/>
      <c r="D37" s="93"/>
      <c r="E37" s="91"/>
      <c r="F37" s="94"/>
    </row>
    <row r="38" spans="1:6" ht="15" customHeight="1" x14ac:dyDescent="0.15">
      <c r="A38" s="81"/>
      <c r="B38" s="93"/>
      <c r="C38" s="93"/>
      <c r="D38" s="93"/>
      <c r="E38" s="91"/>
      <c r="F38" s="94"/>
    </row>
    <row r="39" spans="1:6" ht="15" customHeight="1" x14ac:dyDescent="0.15">
      <c r="A39" s="81"/>
      <c r="B39" s="93"/>
      <c r="C39" s="93"/>
      <c r="D39" s="93"/>
      <c r="E39" s="91"/>
      <c r="F39" s="94"/>
    </row>
  </sheetData>
  <mergeCells count="3">
    <mergeCell ref="A1:A7"/>
    <mergeCell ref="B2:D2"/>
    <mergeCell ref="B4:D4"/>
  </mergeCells>
  <conditionalFormatting sqref="A24 A21 A17:A19">
    <cfRule type="duplicateValues" dxfId="21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2F66-C731-2442-B81C-DC4F3E75255E}">
  <dimension ref="A1:F43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8.33203125" customWidth="1"/>
    <col min="2" max="2" width="12" customWidth="1"/>
    <col min="3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102"/>
      <c r="C1" s="102"/>
      <c r="D1" s="102"/>
      <c r="E1" s="102"/>
      <c r="F1" s="44"/>
    </row>
    <row r="2" spans="1:6" ht="15" customHeight="1" x14ac:dyDescent="0.15">
      <c r="A2" s="140"/>
      <c r="B2" s="141" t="s">
        <v>29</v>
      </c>
      <c r="C2" s="141"/>
      <c r="D2" s="141"/>
      <c r="E2" s="102"/>
      <c r="F2" s="44"/>
    </row>
    <row r="3" spans="1:6" ht="15" customHeight="1" x14ac:dyDescent="0.15">
      <c r="A3" s="140"/>
      <c r="B3" s="102"/>
      <c r="C3" s="102"/>
      <c r="D3" s="102"/>
      <c r="E3" s="102"/>
      <c r="F3" s="44"/>
    </row>
    <row r="4" spans="1:6" ht="15" customHeight="1" x14ac:dyDescent="0.15">
      <c r="A4" s="140"/>
      <c r="B4" s="141" t="s">
        <v>32</v>
      </c>
      <c r="C4" s="141"/>
      <c r="D4" s="141"/>
      <c r="E4" s="102"/>
      <c r="F4" s="44"/>
    </row>
    <row r="5" spans="1:6" ht="15" customHeight="1" x14ac:dyDescent="0.15">
      <c r="A5" s="140"/>
      <c r="B5" s="102"/>
      <c r="C5" s="102"/>
      <c r="D5" s="102"/>
      <c r="E5" s="102"/>
      <c r="F5" s="44"/>
    </row>
    <row r="6" spans="1:6" ht="15" customHeight="1" x14ac:dyDescent="0.15">
      <c r="A6" s="140"/>
      <c r="B6" s="74"/>
      <c r="C6" s="102"/>
      <c r="D6" s="102"/>
      <c r="E6" s="102"/>
      <c r="F6" s="44"/>
    </row>
    <row r="7" spans="1:6" ht="15" customHeight="1" x14ac:dyDescent="0.15">
      <c r="A7" s="140"/>
      <c r="B7" s="102"/>
      <c r="C7" s="102"/>
      <c r="D7" s="102"/>
      <c r="E7" s="102"/>
      <c r="F7" s="44"/>
    </row>
    <row r="8" spans="1:6" ht="15" customHeight="1" x14ac:dyDescent="0.15">
      <c r="A8" s="45" t="s">
        <v>7</v>
      </c>
      <c r="B8" s="46" t="s">
        <v>72</v>
      </c>
      <c r="C8" s="46"/>
      <c r="D8" s="101"/>
      <c r="E8" s="101"/>
      <c r="F8" s="44"/>
    </row>
    <row r="9" spans="1:6" ht="15" customHeight="1" x14ac:dyDescent="0.15">
      <c r="A9" s="45" t="s">
        <v>0</v>
      </c>
      <c r="B9" s="46" t="s">
        <v>71</v>
      </c>
      <c r="C9" s="46"/>
      <c r="D9" s="101"/>
      <c r="E9" s="101"/>
      <c r="F9" s="44"/>
    </row>
    <row r="10" spans="1:6" ht="15" customHeight="1" x14ac:dyDescent="0.15">
      <c r="A10" s="45" t="s">
        <v>9</v>
      </c>
      <c r="B10" s="75">
        <v>43142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31</v>
      </c>
      <c r="C11" s="102"/>
      <c r="D11" s="102"/>
      <c r="E11" s="102"/>
      <c r="F11" s="44"/>
    </row>
    <row r="12" spans="1:6" ht="15" customHeight="1" x14ac:dyDescent="0.15">
      <c r="A12" s="45" t="s">
        <v>10</v>
      </c>
      <c r="B12" s="101" t="s">
        <v>64</v>
      </c>
      <c r="C12" s="102"/>
      <c r="D12" s="102"/>
      <c r="E12" s="102"/>
      <c r="F12" s="44"/>
    </row>
    <row r="13" spans="1:6" ht="15" customHeight="1" x14ac:dyDescent="0.15">
      <c r="A13" s="101" t="s">
        <v>8</v>
      </c>
      <c r="B13" s="92" t="s">
        <v>2</v>
      </c>
      <c r="C13" s="92" t="s">
        <v>11</v>
      </c>
      <c r="D13" s="92" t="s">
        <v>1</v>
      </c>
      <c r="E13" s="49"/>
      <c r="F13" s="50" t="s">
        <v>15</v>
      </c>
    </row>
    <row r="14" spans="1:6" ht="15" customHeight="1" x14ac:dyDescent="0.15">
      <c r="A14" s="101" t="s">
        <v>73</v>
      </c>
      <c r="B14" s="51"/>
      <c r="C14" s="53"/>
      <c r="D14" s="53"/>
      <c r="E14" s="52">
        <v>60</v>
      </c>
      <c r="F14" s="54" t="s">
        <v>16</v>
      </c>
    </row>
    <row r="15" spans="1:6" ht="15" customHeight="1" x14ac:dyDescent="0.15">
      <c r="A15" s="101" t="s">
        <v>33</v>
      </c>
      <c r="B15" s="55"/>
      <c r="C15" s="56"/>
      <c r="D15" s="56"/>
      <c r="E15" s="99"/>
      <c r="F15" s="54" t="s">
        <v>17</v>
      </c>
    </row>
    <row r="16" spans="1:6" ht="15" customHeight="1" x14ac:dyDescent="0.15">
      <c r="A16" s="101"/>
      <c r="B16" s="57" t="s">
        <v>4</v>
      </c>
      <c r="C16" s="58" t="s">
        <v>4</v>
      </c>
      <c r="D16" s="58" t="s">
        <v>4</v>
      </c>
      <c r="E16" s="59" t="s">
        <v>34</v>
      </c>
      <c r="F16" s="60">
        <v>3</v>
      </c>
    </row>
    <row r="17" spans="1:6" ht="15" customHeight="1" x14ac:dyDescent="0.15">
      <c r="A17" s="81" t="s">
        <v>67</v>
      </c>
      <c r="B17" s="93"/>
      <c r="C17" s="93"/>
      <c r="D17" s="93"/>
      <c r="E17" s="91">
        <v>60</v>
      </c>
      <c r="F17" s="94"/>
    </row>
    <row r="18" spans="1:6" ht="15" customHeight="1" x14ac:dyDescent="0.15">
      <c r="A18" s="81" t="s">
        <v>68</v>
      </c>
      <c r="B18" s="93"/>
      <c r="C18" s="93"/>
      <c r="D18" s="93"/>
      <c r="E18" s="91">
        <v>60</v>
      </c>
      <c r="F18" s="94"/>
    </row>
    <row r="19" spans="1:6" ht="15" customHeight="1" x14ac:dyDescent="0.15">
      <c r="A19" s="81" t="s">
        <v>69</v>
      </c>
      <c r="B19" s="93"/>
      <c r="C19" s="93"/>
      <c r="D19" s="93"/>
      <c r="E19" s="91">
        <v>60</v>
      </c>
      <c r="F19" s="94"/>
    </row>
    <row r="20" spans="1:6" ht="15" customHeight="1" x14ac:dyDescent="0.15">
      <c r="A20" s="81"/>
      <c r="B20" s="93"/>
      <c r="C20" s="93"/>
      <c r="D20" s="93"/>
      <c r="E20" s="91"/>
      <c r="F20" s="94"/>
    </row>
    <row r="21" spans="1:6" ht="15" customHeight="1" x14ac:dyDescent="0.15">
      <c r="A21" s="81"/>
      <c r="B21" s="93"/>
      <c r="C21" s="93"/>
      <c r="D21" s="93"/>
      <c r="E21" s="91"/>
      <c r="F21" s="94"/>
    </row>
    <row r="22" spans="1:6" ht="15" customHeight="1" x14ac:dyDescent="0.15">
      <c r="A22" s="81"/>
      <c r="B22" s="93"/>
      <c r="C22" s="93"/>
      <c r="D22" s="93"/>
      <c r="E22" s="91"/>
      <c r="F22" s="94"/>
    </row>
    <row r="23" spans="1:6" ht="15" customHeight="1" x14ac:dyDescent="0.15">
      <c r="A23" s="81"/>
      <c r="B23" s="93"/>
      <c r="C23" s="93"/>
      <c r="D23" s="93"/>
      <c r="E23" s="91"/>
      <c r="F23" s="94"/>
    </row>
    <row r="24" spans="1:6" ht="15" customHeight="1" x14ac:dyDescent="0.15">
      <c r="A24" s="81"/>
      <c r="B24" s="93"/>
      <c r="C24" s="93"/>
      <c r="D24" s="93"/>
      <c r="E24" s="91"/>
      <c r="F24" s="94"/>
    </row>
    <row r="25" spans="1:6" x14ac:dyDescent="0.15">
      <c r="A25" s="81"/>
      <c r="B25" s="93"/>
      <c r="C25" s="93"/>
      <c r="D25" s="93"/>
      <c r="E25" s="91"/>
      <c r="F25" s="94"/>
    </row>
    <row r="26" spans="1:6" x14ac:dyDescent="0.15">
      <c r="A26" s="81"/>
      <c r="B26" s="93"/>
      <c r="C26" s="93"/>
      <c r="D26" s="93"/>
      <c r="E26" s="91"/>
      <c r="F26" s="94"/>
    </row>
    <row r="27" spans="1:6" x14ac:dyDescent="0.15">
      <c r="A27" s="81"/>
      <c r="B27" s="93"/>
      <c r="C27" s="93"/>
      <c r="D27" s="93"/>
      <c r="E27" s="91"/>
      <c r="F27" s="94"/>
    </row>
    <row r="28" spans="1:6" x14ac:dyDescent="0.15">
      <c r="A28" s="81"/>
      <c r="B28" s="93"/>
      <c r="C28" s="93"/>
      <c r="D28" s="93"/>
      <c r="E28" s="91"/>
      <c r="F28" s="94"/>
    </row>
    <row r="29" spans="1:6" x14ac:dyDescent="0.15">
      <c r="A29" s="81"/>
      <c r="B29" s="93"/>
      <c r="C29" s="93"/>
      <c r="D29" s="93"/>
      <c r="E29" s="91"/>
      <c r="F29" s="94"/>
    </row>
    <row r="30" spans="1:6" x14ac:dyDescent="0.15">
      <c r="A30" s="81"/>
      <c r="B30" s="93"/>
      <c r="C30" s="93"/>
      <c r="D30" s="93"/>
      <c r="E30" s="91"/>
      <c r="F30" s="94"/>
    </row>
    <row r="31" spans="1:6" x14ac:dyDescent="0.15">
      <c r="A31" s="81"/>
      <c r="B31" s="93"/>
      <c r="C31" s="93"/>
      <c r="D31" s="93"/>
      <c r="E31" s="91"/>
      <c r="F31" s="94"/>
    </row>
    <row r="32" spans="1:6" ht="15" customHeight="1" x14ac:dyDescent="0.15">
      <c r="A32" s="81"/>
      <c r="B32" s="93"/>
      <c r="C32" s="93"/>
      <c r="D32" s="93"/>
      <c r="E32" s="91"/>
      <c r="F32" s="94"/>
    </row>
    <row r="33" spans="1:6" ht="15" customHeight="1" x14ac:dyDescent="0.15">
      <c r="A33" s="81"/>
      <c r="B33" s="93"/>
      <c r="C33" s="93"/>
      <c r="D33" s="93"/>
      <c r="E33" s="91"/>
      <c r="F33" s="94"/>
    </row>
    <row r="34" spans="1:6" ht="15" customHeight="1" x14ac:dyDescent="0.15">
      <c r="A34" s="81"/>
      <c r="B34" s="93"/>
      <c r="C34" s="93"/>
      <c r="D34" s="93"/>
      <c r="E34" s="91"/>
      <c r="F34" s="94"/>
    </row>
    <row r="35" spans="1:6" ht="15" customHeight="1" x14ac:dyDescent="0.15">
      <c r="A35" s="81"/>
      <c r="B35" s="93"/>
      <c r="C35" s="93"/>
      <c r="D35" s="93"/>
      <c r="E35" s="91"/>
      <c r="F35" s="94"/>
    </row>
    <row r="36" spans="1:6" ht="15" customHeight="1" x14ac:dyDescent="0.15">
      <c r="A36" s="81"/>
      <c r="B36" s="93"/>
      <c r="C36" s="93"/>
      <c r="D36" s="93"/>
      <c r="E36" s="91"/>
      <c r="F36" s="94"/>
    </row>
    <row r="37" spans="1:6" ht="15" customHeight="1" x14ac:dyDescent="0.15">
      <c r="A37" s="81"/>
      <c r="B37" s="93"/>
      <c r="C37" s="93"/>
      <c r="D37" s="93"/>
      <c r="E37" s="91"/>
      <c r="F37" s="94"/>
    </row>
    <row r="38" spans="1:6" ht="15" customHeight="1" x14ac:dyDescent="0.15">
      <c r="A38" s="81"/>
      <c r="B38" s="93"/>
      <c r="C38" s="93"/>
      <c r="D38" s="93"/>
      <c r="E38" s="91"/>
      <c r="F38" s="94"/>
    </row>
    <row r="39" spans="1:6" ht="15" customHeight="1" x14ac:dyDescent="0.15">
      <c r="A39" s="81"/>
      <c r="B39" s="93"/>
      <c r="C39" s="93"/>
      <c r="D39" s="93"/>
      <c r="E39" s="91"/>
      <c r="F39" s="94"/>
    </row>
    <row r="40" spans="1:6" ht="15" customHeight="1" x14ac:dyDescent="0.15">
      <c r="A40" s="81"/>
      <c r="B40" s="93"/>
      <c r="C40" s="93"/>
      <c r="D40" s="93"/>
      <c r="E40" s="91"/>
      <c r="F40" s="94"/>
    </row>
    <row r="41" spans="1:6" ht="15" customHeight="1" x14ac:dyDescent="0.15">
      <c r="A41" s="81"/>
      <c r="B41" s="93"/>
      <c r="C41" s="93"/>
      <c r="D41" s="93"/>
      <c r="E41" s="91"/>
      <c r="F41" s="94"/>
    </row>
    <row r="42" spans="1:6" ht="15" customHeight="1" x14ac:dyDescent="0.15">
      <c r="A42" s="81"/>
      <c r="B42" s="93"/>
      <c r="C42" s="93"/>
      <c r="D42" s="93"/>
      <c r="E42" s="91"/>
      <c r="F42" s="94"/>
    </row>
    <row r="43" spans="1:6" ht="15" customHeight="1" x14ac:dyDescent="0.15">
      <c r="A43" s="81"/>
      <c r="B43" s="93"/>
      <c r="C43" s="93"/>
      <c r="D43" s="93"/>
      <c r="E43" s="91"/>
      <c r="F43" s="94"/>
    </row>
  </sheetData>
  <mergeCells count="3">
    <mergeCell ref="A1:A7"/>
    <mergeCell ref="B2:D2"/>
    <mergeCell ref="B4:D4"/>
  </mergeCells>
  <conditionalFormatting sqref="A20">
    <cfRule type="duplicateValues" dxfId="20" priority="2"/>
  </conditionalFormatting>
  <conditionalFormatting sqref="A20">
    <cfRule type="duplicateValues" dxfId="19" priority="3"/>
  </conditionalFormatting>
  <conditionalFormatting sqref="A28 A25 A17:A19 A23 A21">
    <cfRule type="duplicateValues" dxfId="18" priority="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24A5F-42E0-6049-9449-FF22629DF569}">
  <dimension ref="A1:F39"/>
  <sheetViews>
    <sheetView workbookViewId="0">
      <selection activeCell="B11" sqref="B11"/>
    </sheetView>
  </sheetViews>
  <sheetFormatPr baseColWidth="10" defaultColWidth="10.6640625" defaultRowHeight="14" x14ac:dyDescent="0.15"/>
  <cols>
    <col min="1" max="1" width="18.33203125" customWidth="1"/>
    <col min="2" max="2" width="12" customWidth="1"/>
    <col min="3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108"/>
      <c r="C1" s="108"/>
      <c r="D1" s="108"/>
      <c r="E1" s="108"/>
      <c r="F1" s="44"/>
    </row>
    <row r="2" spans="1:6" ht="15" customHeight="1" x14ac:dyDescent="0.15">
      <c r="A2" s="140"/>
      <c r="B2" s="141" t="s">
        <v>29</v>
      </c>
      <c r="C2" s="141"/>
      <c r="D2" s="141"/>
      <c r="E2" s="108"/>
      <c r="F2" s="44"/>
    </row>
    <row r="3" spans="1:6" ht="15" customHeight="1" x14ac:dyDescent="0.15">
      <c r="A3" s="140"/>
      <c r="B3" s="108"/>
      <c r="C3" s="108"/>
      <c r="D3" s="108"/>
      <c r="E3" s="108"/>
      <c r="F3" s="44"/>
    </row>
    <row r="4" spans="1:6" ht="15" customHeight="1" x14ac:dyDescent="0.15">
      <c r="A4" s="140"/>
      <c r="B4" s="141" t="s">
        <v>32</v>
      </c>
      <c r="C4" s="141"/>
      <c r="D4" s="141"/>
      <c r="E4" s="108"/>
      <c r="F4" s="44"/>
    </row>
    <row r="5" spans="1:6" ht="15" customHeight="1" x14ac:dyDescent="0.15">
      <c r="A5" s="140"/>
      <c r="B5" s="108"/>
      <c r="C5" s="108"/>
      <c r="D5" s="108"/>
      <c r="E5" s="108"/>
      <c r="F5" s="44"/>
    </row>
    <row r="6" spans="1:6" ht="15" customHeight="1" x14ac:dyDescent="0.15">
      <c r="A6" s="140"/>
      <c r="B6" s="74"/>
      <c r="C6" s="108"/>
      <c r="D6" s="108"/>
      <c r="E6" s="108"/>
      <c r="F6" s="44"/>
    </row>
    <row r="7" spans="1:6" ht="15" customHeight="1" x14ac:dyDescent="0.15">
      <c r="A7" s="140"/>
      <c r="B7" s="108"/>
      <c r="C7" s="108"/>
      <c r="D7" s="108"/>
      <c r="E7" s="108"/>
      <c r="F7" s="44"/>
    </row>
    <row r="8" spans="1:6" ht="15" customHeight="1" x14ac:dyDescent="0.15">
      <c r="A8" s="45" t="s">
        <v>7</v>
      </c>
      <c r="B8" s="46" t="s">
        <v>74</v>
      </c>
      <c r="C8" s="46"/>
      <c r="D8" s="107"/>
      <c r="E8" s="107"/>
      <c r="F8" s="44"/>
    </row>
    <row r="9" spans="1:6" ht="15" customHeight="1" x14ac:dyDescent="0.15">
      <c r="A9" s="45" t="s">
        <v>0</v>
      </c>
      <c r="B9" s="46" t="s">
        <v>81</v>
      </c>
      <c r="C9" s="46"/>
      <c r="D9" s="107"/>
      <c r="E9" s="107"/>
      <c r="F9" s="44"/>
    </row>
    <row r="10" spans="1:6" ht="15" customHeight="1" x14ac:dyDescent="0.15">
      <c r="A10" s="45" t="s">
        <v>9</v>
      </c>
      <c r="B10" s="75">
        <v>43143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31</v>
      </c>
      <c r="C11" s="108"/>
      <c r="D11" s="108"/>
      <c r="E11" s="108"/>
      <c r="F11" s="44"/>
    </row>
    <row r="12" spans="1:6" ht="15" customHeight="1" x14ac:dyDescent="0.15">
      <c r="A12" s="45" t="s">
        <v>10</v>
      </c>
      <c r="B12" s="107" t="s">
        <v>64</v>
      </c>
      <c r="C12" s="108"/>
      <c r="D12" s="108"/>
      <c r="E12" s="108"/>
      <c r="F12" s="44"/>
    </row>
    <row r="13" spans="1:6" ht="15" customHeight="1" x14ac:dyDescent="0.15">
      <c r="A13" s="107" t="s">
        <v>8</v>
      </c>
      <c r="B13" s="92" t="s">
        <v>2</v>
      </c>
      <c r="C13" s="92" t="s">
        <v>11</v>
      </c>
      <c r="D13" s="92" t="s">
        <v>1</v>
      </c>
      <c r="E13" s="49"/>
      <c r="F13" s="50" t="s">
        <v>15</v>
      </c>
    </row>
    <row r="14" spans="1:6" ht="15" customHeight="1" x14ac:dyDescent="0.15">
      <c r="A14" s="107" t="s">
        <v>73</v>
      </c>
      <c r="B14" s="51"/>
      <c r="C14" s="53"/>
      <c r="D14" s="53"/>
      <c r="E14" s="52">
        <v>60</v>
      </c>
      <c r="F14" s="54" t="s">
        <v>16</v>
      </c>
    </row>
    <row r="15" spans="1:6" ht="15" customHeight="1" x14ac:dyDescent="0.15">
      <c r="A15" s="107" t="s">
        <v>33</v>
      </c>
      <c r="B15" s="55"/>
      <c r="C15" s="56"/>
      <c r="D15" s="56"/>
      <c r="E15" s="99"/>
      <c r="F15" s="54" t="s">
        <v>17</v>
      </c>
    </row>
    <row r="16" spans="1:6" ht="15" customHeight="1" x14ac:dyDescent="0.15">
      <c r="A16" s="107"/>
      <c r="B16" s="57" t="s">
        <v>4</v>
      </c>
      <c r="C16" s="58" t="s">
        <v>4</v>
      </c>
      <c r="D16" s="58" t="s">
        <v>4</v>
      </c>
      <c r="E16" s="59" t="s">
        <v>34</v>
      </c>
      <c r="F16" s="60">
        <v>3</v>
      </c>
    </row>
    <row r="17" spans="1:6" ht="15" customHeight="1" x14ac:dyDescent="0.15">
      <c r="A17" s="81" t="s">
        <v>60</v>
      </c>
      <c r="B17" s="93"/>
      <c r="C17" s="93"/>
      <c r="D17" s="93"/>
      <c r="E17" s="91">
        <v>60</v>
      </c>
      <c r="F17" s="94"/>
    </row>
    <row r="18" spans="1:6" ht="15" customHeight="1" x14ac:dyDescent="0.15">
      <c r="A18" s="81" t="s">
        <v>63</v>
      </c>
      <c r="B18" s="93"/>
      <c r="C18" s="93"/>
      <c r="D18" s="93"/>
      <c r="E18" s="91">
        <v>60</v>
      </c>
      <c r="F18" s="94"/>
    </row>
    <row r="19" spans="1:6" ht="15" customHeight="1" x14ac:dyDescent="0.15">
      <c r="A19" s="81" t="s">
        <v>75</v>
      </c>
      <c r="B19" s="93"/>
      <c r="C19" s="93"/>
      <c r="D19" s="93"/>
      <c r="E19" s="91">
        <v>60</v>
      </c>
      <c r="F19" s="94"/>
    </row>
    <row r="20" spans="1:6" ht="15" customHeight="1" x14ac:dyDescent="0.15">
      <c r="A20" s="81" t="s">
        <v>76</v>
      </c>
      <c r="B20" s="93"/>
      <c r="C20" s="93"/>
      <c r="D20" s="93"/>
      <c r="E20" s="91">
        <v>60</v>
      </c>
      <c r="F20" s="94"/>
    </row>
    <row r="21" spans="1:6" x14ac:dyDescent="0.15">
      <c r="A21" s="81"/>
      <c r="B21" s="93"/>
      <c r="C21" s="93"/>
      <c r="D21" s="93"/>
      <c r="E21" s="91"/>
      <c r="F21" s="94"/>
    </row>
    <row r="22" spans="1:6" x14ac:dyDescent="0.15">
      <c r="A22" s="81"/>
      <c r="B22" s="93"/>
      <c r="C22" s="93"/>
      <c r="D22" s="93"/>
      <c r="E22" s="91"/>
      <c r="F22" s="94"/>
    </row>
    <row r="23" spans="1:6" x14ac:dyDescent="0.15">
      <c r="A23" s="81"/>
      <c r="B23" s="93"/>
      <c r="C23" s="93"/>
      <c r="D23" s="93"/>
      <c r="E23" s="91"/>
      <c r="F23" s="94"/>
    </row>
    <row r="24" spans="1:6" x14ac:dyDescent="0.15">
      <c r="A24" s="81"/>
      <c r="B24" s="93"/>
      <c r="C24" s="93"/>
      <c r="D24" s="93"/>
      <c r="E24" s="91"/>
      <c r="F24" s="94"/>
    </row>
    <row r="25" spans="1:6" x14ac:dyDescent="0.15">
      <c r="A25" s="81"/>
      <c r="B25" s="93"/>
      <c r="C25" s="93"/>
      <c r="D25" s="93"/>
      <c r="E25" s="91"/>
      <c r="F25" s="94"/>
    </row>
    <row r="26" spans="1:6" x14ac:dyDescent="0.15">
      <c r="A26" s="81"/>
      <c r="B26" s="93"/>
      <c r="C26" s="93"/>
      <c r="D26" s="93"/>
      <c r="E26" s="91"/>
      <c r="F26" s="94"/>
    </row>
    <row r="27" spans="1:6" x14ac:dyDescent="0.15">
      <c r="A27" s="81"/>
      <c r="B27" s="93"/>
      <c r="C27" s="93"/>
      <c r="D27" s="93"/>
      <c r="E27" s="91"/>
      <c r="F27" s="94"/>
    </row>
    <row r="28" spans="1:6" ht="15" customHeight="1" x14ac:dyDescent="0.15">
      <c r="A28" s="81"/>
      <c r="B28" s="93"/>
      <c r="C28" s="93"/>
      <c r="D28" s="93"/>
      <c r="E28" s="91"/>
      <c r="F28" s="94"/>
    </row>
    <row r="29" spans="1:6" ht="15" customHeight="1" x14ac:dyDescent="0.15">
      <c r="A29" s="81"/>
      <c r="B29" s="93"/>
      <c r="C29" s="93"/>
      <c r="D29" s="93"/>
      <c r="E29" s="91"/>
      <c r="F29" s="94"/>
    </row>
    <row r="30" spans="1:6" ht="15" customHeight="1" x14ac:dyDescent="0.15">
      <c r="A30" s="81"/>
      <c r="B30" s="93"/>
      <c r="C30" s="93"/>
      <c r="D30" s="93"/>
      <c r="E30" s="91"/>
      <c r="F30" s="94"/>
    </row>
    <row r="31" spans="1:6" ht="15" customHeight="1" x14ac:dyDescent="0.15">
      <c r="A31" s="81"/>
      <c r="B31" s="93"/>
      <c r="C31" s="93"/>
      <c r="D31" s="93"/>
      <c r="E31" s="91"/>
      <c r="F31" s="94"/>
    </row>
    <row r="32" spans="1:6" ht="15" customHeight="1" x14ac:dyDescent="0.15">
      <c r="A32" s="81"/>
      <c r="B32" s="93"/>
      <c r="C32" s="93"/>
      <c r="D32" s="93"/>
      <c r="E32" s="91"/>
      <c r="F32" s="94"/>
    </row>
    <row r="33" spans="1:6" ht="15" customHeight="1" x14ac:dyDescent="0.15">
      <c r="A33" s="81"/>
      <c r="B33" s="93"/>
      <c r="C33" s="93"/>
      <c r="D33" s="93"/>
      <c r="E33" s="91"/>
      <c r="F33" s="94"/>
    </row>
    <row r="34" spans="1:6" ht="15" customHeight="1" x14ac:dyDescent="0.15">
      <c r="A34" s="81"/>
      <c r="B34" s="93"/>
      <c r="C34" s="93"/>
      <c r="D34" s="93"/>
      <c r="E34" s="91"/>
      <c r="F34" s="94"/>
    </row>
    <row r="35" spans="1:6" ht="15" customHeight="1" x14ac:dyDescent="0.15">
      <c r="A35" s="81"/>
      <c r="B35" s="93"/>
      <c r="C35" s="93"/>
      <c r="D35" s="93"/>
      <c r="E35" s="91"/>
      <c r="F35" s="94"/>
    </row>
    <row r="36" spans="1:6" ht="15" customHeight="1" x14ac:dyDescent="0.15">
      <c r="A36" s="81"/>
      <c r="B36" s="93"/>
      <c r="C36" s="93"/>
      <c r="D36" s="93"/>
      <c r="E36" s="91"/>
      <c r="F36" s="94"/>
    </row>
    <row r="37" spans="1:6" ht="15" customHeight="1" x14ac:dyDescent="0.15">
      <c r="A37" s="81"/>
      <c r="B37" s="93"/>
      <c r="C37" s="93"/>
      <c r="D37" s="93"/>
      <c r="E37" s="91"/>
      <c r="F37" s="94"/>
    </row>
    <row r="38" spans="1:6" ht="15" customHeight="1" x14ac:dyDescent="0.15">
      <c r="A38" s="81"/>
      <c r="B38" s="93"/>
      <c r="C38" s="93"/>
      <c r="D38" s="93"/>
      <c r="E38" s="91"/>
      <c r="F38" s="94"/>
    </row>
    <row r="39" spans="1:6" ht="15" customHeight="1" x14ac:dyDescent="0.15">
      <c r="A39" s="81"/>
      <c r="B39" s="93"/>
      <c r="C39" s="93"/>
      <c r="D39" s="93"/>
      <c r="E39" s="91"/>
      <c r="F39" s="94"/>
    </row>
  </sheetData>
  <mergeCells count="3">
    <mergeCell ref="A1:A7"/>
    <mergeCell ref="B2:D2"/>
    <mergeCell ref="B4:D4"/>
  </mergeCells>
  <conditionalFormatting sqref="A24 A21 A17:A19">
    <cfRule type="duplicateValues" dxfId="17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F615-7F76-A143-BF95-7563A95163F3}">
  <dimension ref="A1:F76"/>
  <sheetViews>
    <sheetView workbookViewId="0">
      <selection sqref="A1:XFD1048576"/>
    </sheetView>
  </sheetViews>
  <sheetFormatPr baseColWidth="10" defaultColWidth="10.6640625" defaultRowHeight="14" x14ac:dyDescent="0.15"/>
  <cols>
    <col min="1" max="1" width="18.332031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112"/>
      <c r="C1" s="112"/>
      <c r="D1" s="112"/>
      <c r="E1" s="112"/>
      <c r="F1" s="44"/>
    </row>
    <row r="2" spans="1:6" ht="15" customHeight="1" x14ac:dyDescent="0.15">
      <c r="A2" s="140"/>
      <c r="B2" s="141" t="s">
        <v>29</v>
      </c>
      <c r="C2" s="141"/>
      <c r="D2" s="141"/>
      <c r="E2" s="112"/>
      <c r="F2" s="44"/>
    </row>
    <row r="3" spans="1:6" ht="15" customHeight="1" x14ac:dyDescent="0.15">
      <c r="A3" s="140"/>
      <c r="B3" s="112"/>
      <c r="C3" s="112"/>
      <c r="D3" s="112"/>
      <c r="E3" s="112"/>
      <c r="F3" s="44"/>
    </row>
    <row r="4" spans="1:6" ht="15" customHeight="1" x14ac:dyDescent="0.15">
      <c r="A4" s="140"/>
      <c r="B4" s="141" t="s">
        <v>32</v>
      </c>
      <c r="C4" s="141"/>
      <c r="D4" s="141"/>
      <c r="E4" s="112"/>
      <c r="F4" s="44"/>
    </row>
    <row r="5" spans="1:6" ht="15" customHeight="1" x14ac:dyDescent="0.15">
      <c r="A5" s="140"/>
      <c r="B5" s="112"/>
      <c r="C5" s="112"/>
      <c r="D5" s="112"/>
      <c r="E5" s="112"/>
      <c r="F5" s="44"/>
    </row>
    <row r="6" spans="1:6" ht="15" customHeight="1" x14ac:dyDescent="0.15">
      <c r="A6" s="140"/>
      <c r="B6" s="74"/>
      <c r="C6" s="112"/>
      <c r="D6" s="112"/>
      <c r="E6" s="112"/>
      <c r="F6" s="44"/>
    </row>
    <row r="7" spans="1:6" ht="15" customHeight="1" x14ac:dyDescent="0.15">
      <c r="A7" s="140"/>
      <c r="B7" s="112"/>
      <c r="C7" s="112"/>
      <c r="D7" s="112"/>
      <c r="E7" s="112"/>
      <c r="F7" s="44"/>
    </row>
    <row r="8" spans="1:6" ht="15" customHeight="1" x14ac:dyDescent="0.15">
      <c r="A8" s="45" t="s">
        <v>7</v>
      </c>
      <c r="B8" s="46" t="s">
        <v>49</v>
      </c>
      <c r="C8" s="46"/>
      <c r="D8" s="111"/>
      <c r="E8" s="111"/>
      <c r="F8" s="44"/>
    </row>
    <row r="9" spans="1:6" ht="15" customHeight="1" x14ac:dyDescent="0.15">
      <c r="A9" s="45" t="s">
        <v>0</v>
      </c>
      <c r="B9" s="46" t="s">
        <v>82</v>
      </c>
      <c r="C9" s="46"/>
      <c r="D9" s="111"/>
      <c r="E9" s="111"/>
      <c r="F9" s="44"/>
    </row>
    <row r="10" spans="1:6" ht="15" customHeight="1" x14ac:dyDescent="0.15">
      <c r="A10" s="45" t="s">
        <v>9</v>
      </c>
      <c r="B10" s="113">
        <v>43156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31</v>
      </c>
      <c r="C11" s="112"/>
      <c r="D11" s="112"/>
      <c r="E11" s="112"/>
      <c r="F11" s="44"/>
    </row>
    <row r="12" spans="1:6" ht="15" customHeight="1" x14ac:dyDescent="0.15">
      <c r="A12" s="45" t="s">
        <v>10</v>
      </c>
      <c r="B12" s="111" t="s">
        <v>64</v>
      </c>
      <c r="C12" s="112"/>
      <c r="D12" s="112"/>
      <c r="E12" s="112"/>
      <c r="F12" s="44"/>
    </row>
    <row r="13" spans="1:6" ht="15" customHeight="1" x14ac:dyDescent="0.15">
      <c r="A13" s="111" t="s">
        <v>8</v>
      </c>
      <c r="B13" s="78" t="s">
        <v>2</v>
      </c>
      <c r="C13" s="78" t="s">
        <v>11</v>
      </c>
      <c r="D13" s="78" t="s">
        <v>1</v>
      </c>
      <c r="E13" s="49"/>
      <c r="F13" s="50" t="s">
        <v>15</v>
      </c>
    </row>
    <row r="14" spans="1:6" ht="15" customHeight="1" x14ac:dyDescent="0.15">
      <c r="A14" s="111" t="s">
        <v>42</v>
      </c>
      <c r="B14" s="51"/>
      <c r="C14" s="53"/>
      <c r="D14" s="53"/>
      <c r="E14" s="52">
        <v>300</v>
      </c>
      <c r="F14" s="54" t="s">
        <v>16</v>
      </c>
    </row>
    <row r="15" spans="1:6" ht="15" customHeight="1" x14ac:dyDescent="0.15">
      <c r="A15" s="111" t="s">
        <v>33</v>
      </c>
      <c r="B15" s="55"/>
      <c r="C15" s="56"/>
      <c r="D15" s="56"/>
      <c r="E15" s="99">
        <v>0.03</v>
      </c>
      <c r="F15" s="54" t="s">
        <v>17</v>
      </c>
    </row>
    <row r="16" spans="1:6" ht="15" customHeight="1" x14ac:dyDescent="0.15">
      <c r="A16" s="111"/>
      <c r="B16" s="57" t="s">
        <v>4</v>
      </c>
      <c r="C16" s="58" t="s">
        <v>4</v>
      </c>
      <c r="D16" s="58" t="s">
        <v>4</v>
      </c>
      <c r="E16" s="59" t="s">
        <v>34</v>
      </c>
      <c r="F16" s="60">
        <v>4</v>
      </c>
    </row>
    <row r="17" spans="1:6" ht="15" customHeight="1" x14ac:dyDescent="0.15">
      <c r="A17" s="72" t="s">
        <v>60</v>
      </c>
      <c r="B17" s="73"/>
      <c r="C17" s="73"/>
      <c r="D17" s="73">
        <v>88.67</v>
      </c>
      <c r="E17" s="100">
        <v>300</v>
      </c>
      <c r="F17" s="70">
        <v>1</v>
      </c>
    </row>
    <row r="18" spans="1:6" ht="15" customHeight="1" x14ac:dyDescent="0.15">
      <c r="A18" s="98" t="s">
        <v>76</v>
      </c>
      <c r="B18" s="73"/>
      <c r="C18" s="73"/>
      <c r="D18" s="73">
        <v>74</v>
      </c>
      <c r="E18" s="100">
        <v>288</v>
      </c>
      <c r="F18" s="70">
        <v>2</v>
      </c>
    </row>
    <row r="19" spans="1:6" x14ac:dyDescent="0.15">
      <c r="A19" s="98" t="s">
        <v>61</v>
      </c>
      <c r="B19" s="73"/>
      <c r="C19" s="73"/>
      <c r="D19" s="73">
        <v>63.67</v>
      </c>
      <c r="E19" s="100">
        <v>276.48</v>
      </c>
      <c r="F19" s="70">
        <v>3</v>
      </c>
    </row>
    <row r="20" spans="1:6" x14ac:dyDescent="0.15">
      <c r="A20" s="98" t="s">
        <v>63</v>
      </c>
      <c r="B20" s="73"/>
      <c r="C20" s="73"/>
      <c r="D20" s="73">
        <v>60.67</v>
      </c>
      <c r="E20" s="100">
        <v>265.42080000000004</v>
      </c>
      <c r="F20" s="70">
        <v>4</v>
      </c>
    </row>
    <row r="21" spans="1:6" x14ac:dyDescent="0.15">
      <c r="A21" s="64"/>
      <c r="B21" s="73"/>
      <c r="C21" s="73"/>
      <c r="D21" s="73"/>
      <c r="E21" s="91"/>
      <c r="F21" s="70"/>
    </row>
    <row r="22" spans="1:6" x14ac:dyDescent="0.15">
      <c r="A22" s="64"/>
      <c r="B22" s="73"/>
      <c r="C22" s="73"/>
      <c r="D22" s="73"/>
      <c r="E22" s="91"/>
      <c r="F22" s="70"/>
    </row>
    <row r="23" spans="1:6" x14ac:dyDescent="0.15">
      <c r="A23" s="64"/>
      <c r="B23" s="73"/>
      <c r="C23" s="73"/>
      <c r="D23" s="73"/>
      <c r="E23" s="91"/>
      <c r="F23" s="70"/>
    </row>
    <row r="24" spans="1:6" x14ac:dyDescent="0.15">
      <c r="A24" s="64"/>
      <c r="B24" s="73"/>
      <c r="C24" s="73"/>
      <c r="D24" s="73"/>
      <c r="E24" s="91"/>
      <c r="F24" s="70"/>
    </row>
    <row r="25" spans="1:6" x14ac:dyDescent="0.15">
      <c r="A25" s="64"/>
      <c r="B25" s="73"/>
      <c r="C25" s="73"/>
      <c r="D25" s="73"/>
      <c r="E25" s="91"/>
      <c r="F25" s="70"/>
    </row>
    <row r="26" spans="1:6" x14ac:dyDescent="0.15">
      <c r="A26" s="64"/>
      <c r="B26" s="73"/>
      <c r="C26" s="73"/>
      <c r="D26" s="73"/>
      <c r="E26" s="91"/>
      <c r="F26" s="70"/>
    </row>
    <row r="27" spans="1:6" ht="15" customHeight="1" x14ac:dyDescent="0.15">
      <c r="A27" s="81"/>
      <c r="B27" s="73"/>
      <c r="C27" s="73"/>
      <c r="D27" s="73"/>
      <c r="E27" s="91"/>
      <c r="F27" s="70"/>
    </row>
    <row r="28" spans="1:6" ht="15" customHeight="1" x14ac:dyDescent="0.15">
      <c r="A28" s="81"/>
      <c r="B28" s="73"/>
      <c r="C28" s="73"/>
      <c r="D28" s="73"/>
      <c r="E28" s="91"/>
      <c r="F28" s="70"/>
    </row>
    <row r="29" spans="1:6" ht="15" customHeight="1" x14ac:dyDescent="0.15">
      <c r="A29" s="81"/>
      <c r="B29" s="73"/>
      <c r="C29" s="73"/>
      <c r="D29" s="73"/>
      <c r="E29" s="91"/>
      <c r="F29" s="70"/>
    </row>
    <row r="30" spans="1:6" ht="15" customHeight="1" x14ac:dyDescent="0.15">
      <c r="A30" s="81"/>
      <c r="B30" s="73"/>
      <c r="C30" s="73"/>
      <c r="D30" s="73"/>
      <c r="E30" s="91"/>
      <c r="F30" s="70"/>
    </row>
    <row r="31" spans="1:6" ht="15" customHeight="1" x14ac:dyDescent="0.15">
      <c r="A31" s="81"/>
      <c r="B31" s="73"/>
      <c r="C31" s="73"/>
      <c r="D31" s="73"/>
      <c r="E31" s="91"/>
      <c r="F31" s="70"/>
    </row>
    <row r="32" spans="1:6" ht="15" customHeight="1" x14ac:dyDescent="0.15">
      <c r="A32" s="81"/>
      <c r="B32" s="73"/>
      <c r="C32" s="73"/>
      <c r="D32" s="73"/>
      <c r="E32" s="91"/>
      <c r="F32" s="70"/>
    </row>
    <row r="33" spans="1:6" ht="15" customHeight="1" x14ac:dyDescent="0.15">
      <c r="A33" s="81"/>
      <c r="B33" s="73"/>
      <c r="C33" s="73"/>
      <c r="D33" s="73"/>
      <c r="E33" s="91"/>
      <c r="F33" s="70"/>
    </row>
    <row r="34" spans="1:6" ht="15" customHeight="1" x14ac:dyDescent="0.15">
      <c r="A34" s="81"/>
      <c r="B34" s="73"/>
      <c r="C34" s="73"/>
      <c r="D34" s="73"/>
      <c r="E34" s="91"/>
      <c r="F34" s="70"/>
    </row>
    <row r="35" spans="1:6" ht="15" customHeight="1" x14ac:dyDescent="0.15">
      <c r="A35" s="81"/>
      <c r="B35" s="73"/>
      <c r="C35" s="73"/>
      <c r="D35" s="73"/>
      <c r="E35" s="91"/>
      <c r="F35" s="70"/>
    </row>
    <row r="36" spans="1:6" ht="15" customHeight="1" x14ac:dyDescent="0.15">
      <c r="A36" s="81"/>
      <c r="B36" s="73"/>
      <c r="C36" s="73"/>
      <c r="D36" s="73"/>
      <c r="E36" s="91"/>
      <c r="F36" s="70"/>
    </row>
    <row r="37" spans="1:6" ht="15" customHeight="1" x14ac:dyDescent="0.15">
      <c r="A37" s="81"/>
      <c r="B37" s="73"/>
      <c r="C37" s="73"/>
      <c r="D37" s="73"/>
      <c r="E37" s="91"/>
      <c r="F37" s="70"/>
    </row>
    <row r="38" spans="1:6" ht="15" customHeight="1" x14ac:dyDescent="0.15">
      <c r="A38" s="81"/>
      <c r="B38" s="73"/>
      <c r="C38" s="73"/>
      <c r="D38" s="73"/>
      <c r="E38" s="91"/>
      <c r="F38" s="70"/>
    </row>
    <row r="39" spans="1:6" ht="15" customHeight="1" x14ac:dyDescent="0.15">
      <c r="A39" s="81"/>
      <c r="B39" s="73"/>
      <c r="C39" s="73"/>
      <c r="D39" s="73"/>
      <c r="E39" s="91"/>
      <c r="F39" s="70"/>
    </row>
    <row r="40" spans="1:6" ht="15" customHeight="1" x14ac:dyDescent="0.15">
      <c r="A40" s="81"/>
      <c r="B40" s="73"/>
      <c r="C40" s="73"/>
      <c r="D40" s="73"/>
      <c r="E40" s="91"/>
      <c r="F40" s="70"/>
    </row>
    <row r="41" spans="1:6" ht="15" customHeight="1" x14ac:dyDescent="0.15">
      <c r="A41" s="81"/>
      <c r="B41" s="73"/>
      <c r="C41" s="73"/>
      <c r="D41" s="73"/>
      <c r="E41" s="91"/>
      <c r="F41" s="70"/>
    </row>
    <row r="42" spans="1:6" ht="15" customHeight="1" x14ac:dyDescent="0.15">
      <c r="A42" s="81"/>
      <c r="B42" s="73"/>
      <c r="C42" s="73"/>
      <c r="D42" s="73"/>
      <c r="E42" s="91"/>
      <c r="F42" s="70"/>
    </row>
    <row r="43" spans="1:6" ht="15" customHeight="1" x14ac:dyDescent="0.15">
      <c r="A43" s="81"/>
      <c r="B43" s="73"/>
      <c r="C43" s="73"/>
      <c r="D43" s="73"/>
      <c r="E43" s="91"/>
      <c r="F43" s="70"/>
    </row>
    <row r="44" spans="1:6" ht="15" customHeight="1" x14ac:dyDescent="0.15">
      <c r="A44" s="81"/>
      <c r="B44" s="73"/>
      <c r="C44" s="73"/>
      <c r="D44" s="73"/>
      <c r="E44" s="91"/>
      <c r="F44" s="70"/>
    </row>
    <row r="45" spans="1:6" ht="15" customHeight="1" x14ac:dyDescent="0.15">
      <c r="A45" s="81"/>
      <c r="B45" s="73"/>
      <c r="C45" s="73"/>
      <c r="D45" s="73"/>
      <c r="E45" s="91"/>
      <c r="F45" s="70"/>
    </row>
    <row r="46" spans="1:6" ht="15" customHeight="1" x14ac:dyDescent="0.15">
      <c r="A46" s="65"/>
      <c r="B46" s="73"/>
      <c r="C46" s="73"/>
      <c r="D46" s="73"/>
      <c r="E46" s="69"/>
      <c r="F46" s="70"/>
    </row>
    <row r="47" spans="1:6" ht="15" customHeight="1" x14ac:dyDescent="0.15">
      <c r="A47" s="65"/>
      <c r="B47" s="73"/>
      <c r="C47" s="73"/>
      <c r="D47" s="73"/>
      <c r="E47" s="69"/>
      <c r="F47" s="70"/>
    </row>
    <row r="48" spans="1:6" ht="15" customHeight="1" x14ac:dyDescent="0.15">
      <c r="A48" s="65"/>
      <c r="B48" s="73"/>
      <c r="C48" s="73"/>
      <c r="D48" s="73"/>
      <c r="E48" s="69"/>
      <c r="F48" s="70"/>
    </row>
    <row r="49" spans="1:6" ht="15" customHeight="1" x14ac:dyDescent="0.15">
      <c r="A49" s="65"/>
      <c r="B49" s="73"/>
      <c r="C49" s="73"/>
      <c r="D49" s="73"/>
      <c r="E49" s="69"/>
      <c r="F49" s="70"/>
    </row>
    <row r="50" spans="1:6" ht="15" customHeight="1" x14ac:dyDescent="0.15">
      <c r="A50" s="65"/>
      <c r="B50" s="73"/>
      <c r="C50" s="73"/>
      <c r="D50" s="73"/>
      <c r="E50" s="69"/>
      <c r="F50" s="70"/>
    </row>
    <row r="51" spans="1:6" ht="15" customHeight="1" x14ac:dyDescent="0.15">
      <c r="A51" s="65"/>
      <c r="B51" s="73"/>
      <c r="C51" s="73"/>
      <c r="D51" s="73"/>
      <c r="E51" s="69"/>
      <c r="F51" s="70"/>
    </row>
    <row r="52" spans="1:6" ht="15" customHeight="1" x14ac:dyDescent="0.15">
      <c r="A52" s="65"/>
      <c r="B52" s="73"/>
      <c r="C52" s="73"/>
      <c r="D52" s="73"/>
      <c r="E52" s="69"/>
      <c r="F52" s="70"/>
    </row>
    <row r="53" spans="1:6" ht="15" customHeight="1" x14ac:dyDescent="0.15">
      <c r="A53" s="65"/>
      <c r="B53" s="73"/>
      <c r="C53" s="73"/>
      <c r="D53" s="73"/>
      <c r="E53" s="69"/>
      <c r="F53" s="70"/>
    </row>
    <row r="54" spans="1:6" ht="15" customHeight="1" x14ac:dyDescent="0.15">
      <c r="A54" s="65"/>
      <c r="B54" s="73"/>
      <c r="C54" s="73"/>
      <c r="D54" s="73"/>
      <c r="E54" s="69"/>
      <c r="F54" s="70"/>
    </row>
    <row r="55" spans="1:6" ht="15" customHeight="1" x14ac:dyDescent="0.15">
      <c r="A55" s="65"/>
      <c r="B55" s="73"/>
      <c r="C55" s="73"/>
      <c r="D55" s="73"/>
      <c r="E55" s="69"/>
      <c r="F55" s="70"/>
    </row>
    <row r="56" spans="1:6" ht="15" customHeight="1" x14ac:dyDescent="0.15">
      <c r="A56" s="65"/>
      <c r="B56" s="73"/>
      <c r="C56" s="73"/>
      <c r="D56" s="73"/>
      <c r="E56" s="69"/>
      <c r="F56" s="70"/>
    </row>
    <row r="57" spans="1:6" ht="15" customHeight="1" x14ac:dyDescent="0.15">
      <c r="A57" s="65"/>
      <c r="B57" s="73"/>
      <c r="C57" s="73"/>
      <c r="D57" s="73"/>
      <c r="E57" s="69"/>
      <c r="F57" s="70"/>
    </row>
    <row r="58" spans="1:6" ht="15" customHeight="1" x14ac:dyDescent="0.15">
      <c r="A58" s="65"/>
      <c r="B58" s="73"/>
      <c r="C58" s="73"/>
      <c r="D58" s="73"/>
      <c r="E58" s="69"/>
      <c r="F58" s="70"/>
    </row>
    <row r="59" spans="1:6" ht="15" customHeight="1" x14ac:dyDescent="0.15">
      <c r="A59" s="65"/>
      <c r="B59" s="73"/>
      <c r="C59" s="73"/>
      <c r="D59" s="73"/>
      <c r="E59" s="69"/>
      <c r="F59" s="70"/>
    </row>
    <row r="60" spans="1:6" ht="15" customHeight="1" x14ac:dyDescent="0.15">
      <c r="A60" s="65"/>
      <c r="B60" s="73"/>
      <c r="C60" s="73"/>
      <c r="D60" s="73"/>
      <c r="E60" s="69"/>
      <c r="F60" s="70"/>
    </row>
    <row r="61" spans="1:6" ht="15" customHeight="1" x14ac:dyDescent="0.15">
      <c r="A61" s="65"/>
      <c r="B61" s="73"/>
      <c r="C61" s="73"/>
      <c r="D61" s="73"/>
      <c r="E61" s="69"/>
      <c r="F61" s="70"/>
    </row>
    <row r="62" spans="1:6" ht="15" customHeight="1" x14ac:dyDescent="0.15">
      <c r="A62" s="65"/>
      <c r="B62" s="73"/>
      <c r="C62" s="73"/>
      <c r="D62" s="73"/>
      <c r="E62" s="69"/>
      <c r="F62" s="70"/>
    </row>
    <row r="63" spans="1:6" ht="15" customHeight="1" x14ac:dyDescent="0.15">
      <c r="A63" s="65"/>
      <c r="B63" s="73"/>
      <c r="C63" s="73"/>
      <c r="D63" s="73"/>
      <c r="E63" s="69"/>
      <c r="F63" s="70"/>
    </row>
    <row r="64" spans="1:6" ht="15" customHeight="1" x14ac:dyDescent="0.15">
      <c r="A64" s="65"/>
      <c r="B64" s="73"/>
      <c r="C64" s="73"/>
      <c r="D64" s="73"/>
      <c r="E64" s="69"/>
      <c r="F64" s="70"/>
    </row>
    <row r="65" spans="1:6" ht="15" customHeight="1" x14ac:dyDescent="0.15">
      <c r="A65" s="65"/>
      <c r="B65" s="73"/>
      <c r="C65" s="73"/>
      <c r="D65" s="73"/>
      <c r="E65" s="69"/>
      <c r="F65" s="70"/>
    </row>
    <row r="66" spans="1:6" ht="15" customHeight="1" x14ac:dyDescent="0.15">
      <c r="A66" s="65"/>
      <c r="B66" s="73"/>
      <c r="C66" s="73"/>
      <c r="D66" s="73"/>
      <c r="E66" s="69"/>
      <c r="F66" s="70"/>
    </row>
    <row r="67" spans="1:6" ht="15" customHeight="1" x14ac:dyDescent="0.15">
      <c r="A67" s="65"/>
      <c r="B67" s="73"/>
      <c r="C67" s="73"/>
      <c r="D67" s="73"/>
      <c r="E67" s="69"/>
      <c r="F67" s="70"/>
    </row>
    <row r="68" spans="1:6" ht="15" customHeight="1" x14ac:dyDescent="0.15">
      <c r="A68" s="65"/>
      <c r="B68" s="73"/>
      <c r="C68" s="73"/>
      <c r="D68" s="73"/>
      <c r="E68" s="69"/>
      <c r="F68" s="70"/>
    </row>
    <row r="69" spans="1:6" ht="15" customHeight="1" x14ac:dyDescent="0.15">
      <c r="A69" s="65"/>
      <c r="B69" s="73"/>
      <c r="C69" s="73"/>
      <c r="D69" s="73"/>
      <c r="E69" s="69"/>
      <c r="F69" s="70"/>
    </row>
    <row r="70" spans="1:6" ht="15" customHeight="1" x14ac:dyDescent="0.15">
      <c r="A70" s="65"/>
      <c r="B70" s="73"/>
      <c r="C70" s="73"/>
      <c r="D70" s="73"/>
      <c r="E70" s="69"/>
      <c r="F70" s="70"/>
    </row>
    <row r="71" spans="1:6" ht="15" customHeight="1" x14ac:dyDescent="0.15">
      <c r="A71" s="65"/>
      <c r="B71" s="73"/>
      <c r="C71" s="73"/>
      <c r="D71" s="73"/>
      <c r="E71" s="69"/>
      <c r="F71" s="70"/>
    </row>
    <row r="72" spans="1:6" ht="15" customHeight="1" x14ac:dyDescent="0.15">
      <c r="A72" s="65"/>
      <c r="B72" s="73"/>
      <c r="C72" s="73"/>
      <c r="D72" s="73"/>
      <c r="E72" s="69"/>
      <c r="F72" s="70"/>
    </row>
    <row r="73" spans="1:6" ht="15" customHeight="1" x14ac:dyDescent="0.15">
      <c r="A73" s="65"/>
      <c r="B73" s="73"/>
      <c r="C73" s="73"/>
      <c r="D73" s="73"/>
      <c r="E73" s="69"/>
      <c r="F73" s="70"/>
    </row>
    <row r="74" spans="1:6" ht="15" customHeight="1" x14ac:dyDescent="0.15">
      <c r="A74" s="65"/>
      <c r="B74" s="73"/>
      <c r="C74" s="73"/>
      <c r="D74" s="73"/>
      <c r="E74" s="69"/>
      <c r="F74" s="70"/>
    </row>
    <row r="75" spans="1:6" ht="15" customHeight="1" x14ac:dyDescent="0.15">
      <c r="A75" s="65"/>
      <c r="B75" s="73"/>
      <c r="C75" s="73"/>
      <c r="D75" s="73"/>
      <c r="E75" s="69"/>
      <c r="F75" s="70"/>
    </row>
    <row r="76" spans="1:6" ht="15" customHeight="1" x14ac:dyDescent="0.15">
      <c r="A76" s="65"/>
      <c r="B76" s="73"/>
      <c r="C76" s="73"/>
      <c r="D76" s="73"/>
      <c r="E76" s="69"/>
      <c r="F76" s="70"/>
    </row>
  </sheetData>
  <sortState xmlns:xlrd2="http://schemas.microsoft.com/office/spreadsheetml/2017/richdata2" ref="A17:F20">
    <sortCondition descending="1" ref="D17:D20"/>
  </sortState>
  <mergeCells count="3">
    <mergeCell ref="A1:A7"/>
    <mergeCell ref="B2:D2"/>
    <mergeCell ref="B4:D4"/>
  </mergeCells>
  <conditionalFormatting sqref="A21:A25">
    <cfRule type="duplicateValues" dxfId="16" priority="4"/>
  </conditionalFormatting>
  <conditionalFormatting sqref="A21:A25">
    <cfRule type="duplicateValues" dxfId="15" priority="5"/>
  </conditionalFormatting>
  <conditionalFormatting sqref="A26">
    <cfRule type="duplicateValues" dxfId="14" priority="2"/>
  </conditionalFormatting>
  <conditionalFormatting sqref="A26">
    <cfRule type="duplicateValues" dxfId="13" priority="3"/>
  </conditionalFormatting>
  <conditionalFormatting sqref="A18">
    <cfRule type="duplicateValues" dxfId="1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3E33-D0D9-6F48-B303-C9C9230E23BB}">
  <dimension ref="A1:F76"/>
  <sheetViews>
    <sheetView topLeftCell="A12" workbookViewId="0">
      <selection activeCell="J22" sqref="J22"/>
    </sheetView>
  </sheetViews>
  <sheetFormatPr baseColWidth="10" defaultColWidth="10.6640625" defaultRowHeight="14" x14ac:dyDescent="0.15"/>
  <cols>
    <col min="1" max="1" width="18.33203125" customWidth="1"/>
    <col min="2" max="4" width="10.5" customWidth="1"/>
    <col min="5" max="5" width="8.6640625" customWidth="1"/>
    <col min="6" max="6" width="9.1640625" customWidth="1"/>
  </cols>
  <sheetData>
    <row r="1" spans="1:6" ht="15" customHeight="1" x14ac:dyDescent="0.15">
      <c r="A1" s="140"/>
      <c r="B1" s="115"/>
      <c r="C1" s="115"/>
      <c r="D1" s="115"/>
      <c r="E1" s="115"/>
      <c r="F1" s="44"/>
    </row>
    <row r="2" spans="1:6" ht="15" customHeight="1" x14ac:dyDescent="0.15">
      <c r="A2" s="140"/>
      <c r="B2" s="141" t="s">
        <v>29</v>
      </c>
      <c r="C2" s="141"/>
      <c r="D2" s="141"/>
      <c r="E2" s="115"/>
      <c r="F2" s="44"/>
    </row>
    <row r="3" spans="1:6" ht="15" customHeight="1" x14ac:dyDescent="0.15">
      <c r="A3" s="140"/>
      <c r="B3" s="115"/>
      <c r="C3" s="115"/>
      <c r="D3" s="115"/>
      <c r="E3" s="115"/>
      <c r="F3" s="44"/>
    </row>
    <row r="4" spans="1:6" ht="15" customHeight="1" x14ac:dyDescent="0.15">
      <c r="A4" s="140"/>
      <c r="B4" s="141" t="s">
        <v>32</v>
      </c>
      <c r="C4" s="141"/>
      <c r="D4" s="141"/>
      <c r="E4" s="115"/>
      <c r="F4" s="44"/>
    </row>
    <row r="5" spans="1:6" ht="15" customHeight="1" x14ac:dyDescent="0.15">
      <c r="A5" s="140"/>
      <c r="B5" s="115"/>
      <c r="C5" s="115"/>
      <c r="D5" s="115"/>
      <c r="E5" s="115"/>
      <c r="F5" s="44"/>
    </row>
    <row r="6" spans="1:6" ht="15" customHeight="1" x14ac:dyDescent="0.15">
      <c r="A6" s="140"/>
      <c r="B6" s="74"/>
      <c r="C6" s="115"/>
      <c r="D6" s="115"/>
      <c r="E6" s="115"/>
      <c r="F6" s="44"/>
    </row>
    <row r="7" spans="1:6" ht="15" customHeight="1" x14ac:dyDescent="0.15">
      <c r="A7" s="140"/>
      <c r="B7" s="115"/>
      <c r="C7" s="115"/>
      <c r="D7" s="115"/>
      <c r="E7" s="115"/>
      <c r="F7" s="44"/>
    </row>
    <row r="8" spans="1:6" ht="15" customHeight="1" x14ac:dyDescent="0.15">
      <c r="A8" s="45" t="s">
        <v>7</v>
      </c>
      <c r="B8" s="46" t="s">
        <v>85</v>
      </c>
      <c r="C8" s="46"/>
      <c r="D8" s="114"/>
      <c r="E8" s="114"/>
      <c r="F8" s="44"/>
    </row>
    <row r="9" spans="1:6" ht="15" customHeight="1" x14ac:dyDescent="0.15">
      <c r="A9" s="45" t="s">
        <v>0</v>
      </c>
      <c r="B9" s="46" t="s">
        <v>86</v>
      </c>
      <c r="C9" s="46"/>
      <c r="D9" s="114"/>
      <c r="E9" s="114"/>
      <c r="F9" s="44"/>
    </row>
    <row r="10" spans="1:6" ht="15" customHeight="1" x14ac:dyDescent="0.15">
      <c r="A10" s="45" t="s">
        <v>9</v>
      </c>
      <c r="B10" s="113">
        <v>43163</v>
      </c>
      <c r="C10" s="47"/>
      <c r="D10" s="48"/>
      <c r="E10" s="48"/>
      <c r="F10" s="44"/>
    </row>
    <row r="11" spans="1:6" ht="15" customHeight="1" x14ac:dyDescent="0.15">
      <c r="A11" s="45" t="s">
        <v>24</v>
      </c>
      <c r="B11" s="46" t="s">
        <v>31</v>
      </c>
      <c r="C11" s="115"/>
      <c r="D11" s="115"/>
      <c r="E11" s="115"/>
      <c r="F11" s="44"/>
    </row>
    <row r="12" spans="1:6" ht="15" customHeight="1" x14ac:dyDescent="0.15">
      <c r="A12" s="45" t="s">
        <v>10</v>
      </c>
      <c r="B12" s="114" t="s">
        <v>64</v>
      </c>
      <c r="C12" s="115"/>
      <c r="D12" s="115"/>
      <c r="E12" s="115"/>
      <c r="F12" s="44"/>
    </row>
    <row r="13" spans="1:6" ht="15" customHeight="1" x14ac:dyDescent="0.15">
      <c r="A13" s="114" t="s">
        <v>8</v>
      </c>
      <c r="B13" s="78" t="s">
        <v>2</v>
      </c>
      <c r="C13" s="78" t="s">
        <v>11</v>
      </c>
      <c r="D13" s="78" t="s">
        <v>1</v>
      </c>
      <c r="E13" s="49"/>
      <c r="F13" s="50" t="s">
        <v>15</v>
      </c>
    </row>
    <row r="14" spans="1:6" ht="15" customHeight="1" x14ac:dyDescent="0.15">
      <c r="A14" s="114" t="s">
        <v>42</v>
      </c>
      <c r="B14" s="51"/>
      <c r="C14" s="53"/>
      <c r="D14" s="53"/>
      <c r="E14" s="52">
        <v>330</v>
      </c>
      <c r="F14" s="54" t="s">
        <v>16</v>
      </c>
    </row>
    <row r="15" spans="1:6" ht="15" customHeight="1" x14ac:dyDescent="0.15">
      <c r="A15" s="114" t="s">
        <v>33</v>
      </c>
      <c r="B15" s="55"/>
      <c r="C15" s="56"/>
      <c r="D15" s="56"/>
      <c r="E15" s="99">
        <v>0.03</v>
      </c>
      <c r="F15" s="54" t="s">
        <v>17</v>
      </c>
    </row>
    <row r="16" spans="1:6" ht="15" customHeight="1" x14ac:dyDescent="0.15">
      <c r="A16" s="114"/>
      <c r="B16" s="57" t="s">
        <v>4</v>
      </c>
      <c r="C16" s="58" t="s">
        <v>4</v>
      </c>
      <c r="D16" s="58" t="s">
        <v>4</v>
      </c>
      <c r="E16" s="59" t="s">
        <v>34</v>
      </c>
      <c r="F16" s="60">
        <v>4</v>
      </c>
    </row>
    <row r="17" spans="1:6" ht="15" customHeight="1" x14ac:dyDescent="0.15">
      <c r="A17" s="72" t="s">
        <v>60</v>
      </c>
      <c r="B17" s="73"/>
      <c r="C17" s="73"/>
      <c r="D17" s="73">
        <v>81.67</v>
      </c>
      <c r="E17" s="100">
        <v>330</v>
      </c>
      <c r="F17" s="70">
        <v>1</v>
      </c>
    </row>
    <row r="18" spans="1:6" ht="15" customHeight="1" x14ac:dyDescent="0.15">
      <c r="A18" s="98" t="s">
        <v>61</v>
      </c>
      <c r="B18" s="73"/>
      <c r="C18" s="73"/>
      <c r="D18" s="73">
        <v>70.33</v>
      </c>
      <c r="E18" s="100">
        <v>316.8</v>
      </c>
      <c r="F18" s="70">
        <v>2</v>
      </c>
    </row>
    <row r="19" spans="1:6" x14ac:dyDescent="0.15">
      <c r="A19" s="98" t="s">
        <v>75</v>
      </c>
      <c r="B19" s="73"/>
      <c r="C19" s="73"/>
      <c r="D19" s="73">
        <v>68</v>
      </c>
      <c r="E19" s="100">
        <v>304.12799999999999</v>
      </c>
      <c r="F19" s="70">
        <v>3</v>
      </c>
    </row>
    <row r="20" spans="1:6" x14ac:dyDescent="0.15">
      <c r="A20" s="98" t="s">
        <v>63</v>
      </c>
      <c r="B20" s="73"/>
      <c r="C20" s="73"/>
      <c r="D20" s="73">
        <v>62</v>
      </c>
      <c r="E20" s="100">
        <v>291.96287999999998</v>
      </c>
      <c r="F20" s="70">
        <v>4</v>
      </c>
    </row>
    <row r="21" spans="1:6" x14ac:dyDescent="0.15">
      <c r="A21" s="98" t="s">
        <v>76</v>
      </c>
      <c r="B21" s="73"/>
      <c r="C21" s="73"/>
      <c r="D21" s="73"/>
      <c r="E21" s="91"/>
      <c r="F21" s="70" t="s">
        <v>88</v>
      </c>
    </row>
    <row r="22" spans="1:6" x14ac:dyDescent="0.15">
      <c r="A22" s="64"/>
      <c r="B22" s="73"/>
      <c r="C22" s="73"/>
      <c r="D22" s="73"/>
      <c r="E22" s="91"/>
      <c r="F22" s="70"/>
    </row>
    <row r="23" spans="1:6" x14ac:dyDescent="0.15">
      <c r="A23" s="64"/>
      <c r="B23" s="73"/>
      <c r="C23" s="73"/>
      <c r="D23" s="73"/>
      <c r="E23" s="91"/>
      <c r="F23" s="70"/>
    </row>
    <row r="24" spans="1:6" x14ac:dyDescent="0.15">
      <c r="A24" s="64"/>
      <c r="B24" s="73"/>
      <c r="C24" s="73"/>
      <c r="D24" s="73"/>
      <c r="E24" s="91"/>
      <c r="F24" s="70"/>
    </row>
    <row r="25" spans="1:6" x14ac:dyDescent="0.15">
      <c r="A25" s="64"/>
      <c r="B25" s="73"/>
      <c r="C25" s="73"/>
      <c r="D25" s="73"/>
      <c r="E25" s="91"/>
      <c r="F25" s="70"/>
    </row>
    <row r="26" spans="1:6" x14ac:dyDescent="0.15">
      <c r="A26" s="64"/>
      <c r="B26" s="73"/>
      <c r="C26" s="73"/>
      <c r="D26" s="73"/>
      <c r="E26" s="91"/>
      <c r="F26" s="70"/>
    </row>
    <row r="27" spans="1:6" ht="15" customHeight="1" x14ac:dyDescent="0.15">
      <c r="A27" s="81"/>
      <c r="B27" s="73"/>
      <c r="C27" s="73"/>
      <c r="D27" s="73"/>
      <c r="E27" s="91"/>
      <c r="F27" s="70"/>
    </row>
    <row r="28" spans="1:6" ht="15" customHeight="1" x14ac:dyDescent="0.15">
      <c r="A28" s="81"/>
      <c r="B28" s="73"/>
      <c r="C28" s="73"/>
      <c r="D28" s="73"/>
      <c r="E28" s="91"/>
      <c r="F28" s="70"/>
    </row>
    <row r="29" spans="1:6" ht="15" customHeight="1" x14ac:dyDescent="0.15">
      <c r="A29" s="81"/>
      <c r="B29" s="73"/>
      <c r="C29" s="73"/>
      <c r="D29" s="73"/>
      <c r="E29" s="91"/>
      <c r="F29" s="70"/>
    </row>
    <row r="30" spans="1:6" ht="15" customHeight="1" x14ac:dyDescent="0.15">
      <c r="A30" s="81"/>
      <c r="B30" s="73"/>
      <c r="C30" s="73"/>
      <c r="D30" s="73"/>
      <c r="E30" s="91"/>
      <c r="F30" s="70"/>
    </row>
    <row r="31" spans="1:6" ht="15" customHeight="1" x14ac:dyDescent="0.15">
      <c r="A31" s="81"/>
      <c r="B31" s="73"/>
      <c r="C31" s="73"/>
      <c r="D31" s="73"/>
      <c r="E31" s="91"/>
      <c r="F31" s="70"/>
    </row>
    <row r="32" spans="1:6" ht="15" customHeight="1" x14ac:dyDescent="0.15">
      <c r="A32" s="81"/>
      <c r="B32" s="73"/>
      <c r="C32" s="73"/>
      <c r="D32" s="73"/>
      <c r="E32" s="91"/>
      <c r="F32" s="70"/>
    </row>
    <row r="33" spans="1:6" ht="15" customHeight="1" x14ac:dyDescent="0.15">
      <c r="A33" s="81"/>
      <c r="B33" s="73"/>
      <c r="C33" s="73"/>
      <c r="D33" s="73"/>
      <c r="E33" s="91"/>
      <c r="F33" s="70"/>
    </row>
    <row r="34" spans="1:6" ht="15" customHeight="1" x14ac:dyDescent="0.15">
      <c r="A34" s="81"/>
      <c r="B34" s="73"/>
      <c r="C34" s="73"/>
      <c r="D34" s="73"/>
      <c r="E34" s="91"/>
      <c r="F34" s="70"/>
    </row>
    <row r="35" spans="1:6" ht="15" customHeight="1" x14ac:dyDescent="0.15">
      <c r="A35" s="81"/>
      <c r="B35" s="73"/>
      <c r="C35" s="73"/>
      <c r="D35" s="73"/>
      <c r="E35" s="91"/>
      <c r="F35" s="70"/>
    </row>
    <row r="36" spans="1:6" ht="15" customHeight="1" x14ac:dyDescent="0.15">
      <c r="A36" s="81"/>
      <c r="B36" s="73"/>
      <c r="C36" s="73"/>
      <c r="D36" s="73"/>
      <c r="E36" s="91"/>
      <c r="F36" s="70"/>
    </row>
    <row r="37" spans="1:6" ht="15" customHeight="1" x14ac:dyDescent="0.15">
      <c r="A37" s="81"/>
      <c r="B37" s="73"/>
      <c r="C37" s="73"/>
      <c r="D37" s="73"/>
      <c r="E37" s="91"/>
      <c r="F37" s="70"/>
    </row>
    <row r="38" spans="1:6" ht="15" customHeight="1" x14ac:dyDescent="0.15">
      <c r="A38" s="81"/>
      <c r="B38" s="73"/>
      <c r="C38" s="73"/>
      <c r="D38" s="73"/>
      <c r="E38" s="91"/>
      <c r="F38" s="70"/>
    </row>
    <row r="39" spans="1:6" ht="15" customHeight="1" x14ac:dyDescent="0.15">
      <c r="A39" s="81"/>
      <c r="B39" s="73"/>
      <c r="C39" s="73"/>
      <c r="D39" s="73"/>
      <c r="E39" s="91"/>
      <c r="F39" s="70"/>
    </row>
    <row r="40" spans="1:6" ht="15" customHeight="1" x14ac:dyDescent="0.15">
      <c r="A40" s="81"/>
      <c r="B40" s="73"/>
      <c r="C40" s="73"/>
      <c r="D40" s="73"/>
      <c r="E40" s="91"/>
      <c r="F40" s="70"/>
    </row>
    <row r="41" spans="1:6" ht="15" customHeight="1" x14ac:dyDescent="0.15">
      <c r="A41" s="81"/>
      <c r="B41" s="73"/>
      <c r="C41" s="73"/>
      <c r="D41" s="73"/>
      <c r="E41" s="91"/>
      <c r="F41" s="70"/>
    </row>
    <row r="42" spans="1:6" ht="15" customHeight="1" x14ac:dyDescent="0.15">
      <c r="A42" s="81"/>
      <c r="B42" s="73"/>
      <c r="C42" s="73"/>
      <c r="D42" s="73"/>
      <c r="E42" s="91"/>
      <c r="F42" s="70"/>
    </row>
    <row r="43" spans="1:6" ht="15" customHeight="1" x14ac:dyDescent="0.15">
      <c r="A43" s="81"/>
      <c r="B43" s="73"/>
      <c r="C43" s="73"/>
      <c r="D43" s="73"/>
      <c r="E43" s="91"/>
      <c r="F43" s="70"/>
    </row>
    <row r="44" spans="1:6" ht="15" customHeight="1" x14ac:dyDescent="0.15">
      <c r="A44" s="81"/>
      <c r="B44" s="73"/>
      <c r="C44" s="73"/>
      <c r="D44" s="73"/>
      <c r="E44" s="91"/>
      <c r="F44" s="70"/>
    </row>
    <row r="45" spans="1:6" ht="15" customHeight="1" x14ac:dyDescent="0.15">
      <c r="A45" s="81"/>
      <c r="B45" s="73"/>
      <c r="C45" s="73"/>
      <c r="D45" s="73"/>
      <c r="E45" s="91"/>
      <c r="F45" s="70"/>
    </row>
    <row r="46" spans="1:6" ht="15" customHeight="1" x14ac:dyDescent="0.15">
      <c r="A46" s="65"/>
      <c r="B46" s="73"/>
      <c r="C46" s="73"/>
      <c r="D46" s="73"/>
      <c r="E46" s="69"/>
      <c r="F46" s="70"/>
    </row>
    <row r="47" spans="1:6" ht="15" customHeight="1" x14ac:dyDescent="0.15">
      <c r="A47" s="65"/>
      <c r="B47" s="73"/>
      <c r="C47" s="73"/>
      <c r="D47" s="73"/>
      <c r="E47" s="69"/>
      <c r="F47" s="70"/>
    </row>
    <row r="48" spans="1:6" ht="15" customHeight="1" x14ac:dyDescent="0.15">
      <c r="A48" s="65"/>
      <c r="B48" s="73"/>
      <c r="C48" s="73"/>
      <c r="D48" s="73"/>
      <c r="E48" s="69"/>
      <c r="F48" s="70"/>
    </row>
    <row r="49" spans="1:6" ht="15" customHeight="1" x14ac:dyDescent="0.15">
      <c r="A49" s="65"/>
      <c r="B49" s="73"/>
      <c r="C49" s="73"/>
      <c r="D49" s="73"/>
      <c r="E49" s="69"/>
      <c r="F49" s="70"/>
    </row>
    <row r="50" spans="1:6" ht="15" customHeight="1" x14ac:dyDescent="0.15">
      <c r="A50" s="65"/>
      <c r="B50" s="73"/>
      <c r="C50" s="73"/>
      <c r="D50" s="73"/>
      <c r="E50" s="69"/>
      <c r="F50" s="70"/>
    </row>
    <row r="51" spans="1:6" ht="15" customHeight="1" x14ac:dyDescent="0.15">
      <c r="A51" s="65"/>
      <c r="B51" s="73"/>
      <c r="C51" s="73"/>
      <c r="D51" s="73"/>
      <c r="E51" s="69"/>
      <c r="F51" s="70"/>
    </row>
    <row r="52" spans="1:6" ht="15" customHeight="1" x14ac:dyDescent="0.15">
      <c r="A52" s="65"/>
      <c r="B52" s="73"/>
      <c r="C52" s="73"/>
      <c r="D52" s="73"/>
      <c r="E52" s="69"/>
      <c r="F52" s="70"/>
    </row>
    <row r="53" spans="1:6" ht="15" customHeight="1" x14ac:dyDescent="0.15">
      <c r="A53" s="65"/>
      <c r="B53" s="73"/>
      <c r="C53" s="73"/>
      <c r="D53" s="73"/>
      <c r="E53" s="69"/>
      <c r="F53" s="70"/>
    </row>
    <row r="54" spans="1:6" ht="15" customHeight="1" x14ac:dyDescent="0.15">
      <c r="A54" s="65"/>
      <c r="B54" s="73"/>
      <c r="C54" s="73"/>
      <c r="D54" s="73"/>
      <c r="E54" s="69"/>
      <c r="F54" s="70"/>
    </row>
    <row r="55" spans="1:6" ht="15" customHeight="1" x14ac:dyDescent="0.15">
      <c r="A55" s="65"/>
      <c r="B55" s="73"/>
      <c r="C55" s="73"/>
      <c r="D55" s="73"/>
      <c r="E55" s="69"/>
      <c r="F55" s="70"/>
    </row>
    <row r="56" spans="1:6" ht="15" customHeight="1" x14ac:dyDescent="0.15">
      <c r="A56" s="65"/>
      <c r="B56" s="73"/>
      <c r="C56" s="73"/>
      <c r="D56" s="73"/>
      <c r="E56" s="69"/>
      <c r="F56" s="70"/>
    </row>
    <row r="57" spans="1:6" ht="15" customHeight="1" x14ac:dyDescent="0.15">
      <c r="A57" s="65"/>
      <c r="B57" s="73"/>
      <c r="C57" s="73"/>
      <c r="D57" s="73"/>
      <c r="E57" s="69"/>
      <c r="F57" s="70"/>
    </row>
    <row r="58" spans="1:6" ht="15" customHeight="1" x14ac:dyDescent="0.15">
      <c r="A58" s="65"/>
      <c r="B58" s="73"/>
      <c r="C58" s="73"/>
      <c r="D58" s="73"/>
      <c r="E58" s="69"/>
      <c r="F58" s="70"/>
    </row>
    <row r="59" spans="1:6" ht="15" customHeight="1" x14ac:dyDescent="0.15">
      <c r="A59" s="65"/>
      <c r="B59" s="73"/>
      <c r="C59" s="73"/>
      <c r="D59" s="73"/>
      <c r="E59" s="69"/>
      <c r="F59" s="70"/>
    </row>
    <row r="60" spans="1:6" ht="15" customHeight="1" x14ac:dyDescent="0.15">
      <c r="A60" s="65"/>
      <c r="B60" s="73"/>
      <c r="C60" s="73"/>
      <c r="D60" s="73"/>
      <c r="E60" s="69"/>
      <c r="F60" s="70"/>
    </row>
    <row r="61" spans="1:6" ht="15" customHeight="1" x14ac:dyDescent="0.15">
      <c r="A61" s="65"/>
      <c r="B61" s="73"/>
      <c r="C61" s="73"/>
      <c r="D61" s="73"/>
      <c r="E61" s="69"/>
      <c r="F61" s="70"/>
    </row>
    <row r="62" spans="1:6" ht="15" customHeight="1" x14ac:dyDescent="0.15">
      <c r="A62" s="65"/>
      <c r="B62" s="73"/>
      <c r="C62" s="73"/>
      <c r="D62" s="73"/>
      <c r="E62" s="69"/>
      <c r="F62" s="70"/>
    </row>
    <row r="63" spans="1:6" ht="15" customHeight="1" x14ac:dyDescent="0.15">
      <c r="A63" s="65"/>
      <c r="B63" s="73"/>
      <c r="C63" s="73"/>
      <c r="D63" s="73"/>
      <c r="E63" s="69"/>
      <c r="F63" s="70"/>
    </row>
    <row r="64" spans="1:6" ht="15" customHeight="1" x14ac:dyDescent="0.15">
      <c r="A64" s="65"/>
      <c r="B64" s="73"/>
      <c r="C64" s="73"/>
      <c r="D64" s="73"/>
      <c r="E64" s="69"/>
      <c r="F64" s="70"/>
    </row>
    <row r="65" spans="1:6" ht="15" customHeight="1" x14ac:dyDescent="0.15">
      <c r="A65" s="65"/>
      <c r="B65" s="73"/>
      <c r="C65" s="73"/>
      <c r="D65" s="73"/>
      <c r="E65" s="69"/>
      <c r="F65" s="70"/>
    </row>
    <row r="66" spans="1:6" ht="15" customHeight="1" x14ac:dyDescent="0.15">
      <c r="A66" s="65"/>
      <c r="B66" s="73"/>
      <c r="C66" s="73"/>
      <c r="D66" s="73"/>
      <c r="E66" s="69"/>
      <c r="F66" s="70"/>
    </row>
    <row r="67" spans="1:6" ht="15" customHeight="1" x14ac:dyDescent="0.15">
      <c r="A67" s="65"/>
      <c r="B67" s="73"/>
      <c r="C67" s="73"/>
      <c r="D67" s="73"/>
      <c r="E67" s="69"/>
      <c r="F67" s="70"/>
    </row>
    <row r="68" spans="1:6" ht="15" customHeight="1" x14ac:dyDescent="0.15">
      <c r="A68" s="65"/>
      <c r="B68" s="73"/>
      <c r="C68" s="73"/>
      <c r="D68" s="73"/>
      <c r="E68" s="69"/>
      <c r="F68" s="70"/>
    </row>
    <row r="69" spans="1:6" ht="15" customHeight="1" x14ac:dyDescent="0.15">
      <c r="A69" s="65"/>
      <c r="B69" s="73"/>
      <c r="C69" s="73"/>
      <c r="D69" s="73"/>
      <c r="E69" s="69"/>
      <c r="F69" s="70"/>
    </row>
    <row r="70" spans="1:6" ht="15" customHeight="1" x14ac:dyDescent="0.15">
      <c r="A70" s="65"/>
      <c r="B70" s="73"/>
      <c r="C70" s="73"/>
      <c r="D70" s="73"/>
      <c r="E70" s="69"/>
      <c r="F70" s="70"/>
    </row>
    <row r="71" spans="1:6" ht="15" customHeight="1" x14ac:dyDescent="0.15">
      <c r="A71" s="65"/>
      <c r="B71" s="73"/>
      <c r="C71" s="73"/>
      <c r="D71" s="73"/>
      <c r="E71" s="69"/>
      <c r="F71" s="70"/>
    </row>
    <row r="72" spans="1:6" ht="15" customHeight="1" x14ac:dyDescent="0.15">
      <c r="A72" s="65"/>
      <c r="B72" s="73"/>
      <c r="C72" s="73"/>
      <c r="D72" s="73"/>
      <c r="E72" s="69"/>
      <c r="F72" s="70"/>
    </row>
    <row r="73" spans="1:6" ht="15" customHeight="1" x14ac:dyDescent="0.15">
      <c r="A73" s="65"/>
      <c r="B73" s="73"/>
      <c r="C73" s="73"/>
      <c r="D73" s="73"/>
      <c r="E73" s="69"/>
      <c r="F73" s="70"/>
    </row>
    <row r="74" spans="1:6" ht="15" customHeight="1" x14ac:dyDescent="0.15">
      <c r="A74" s="65"/>
      <c r="B74" s="73"/>
      <c r="C74" s="73"/>
      <c r="D74" s="73"/>
      <c r="E74" s="69"/>
      <c r="F74" s="70"/>
    </row>
    <row r="75" spans="1:6" ht="15" customHeight="1" x14ac:dyDescent="0.15">
      <c r="A75" s="65"/>
      <c r="B75" s="73"/>
      <c r="C75" s="73"/>
      <c r="D75" s="73"/>
      <c r="E75" s="69"/>
      <c r="F75" s="70"/>
    </row>
    <row r="76" spans="1:6" ht="15" customHeight="1" x14ac:dyDescent="0.15">
      <c r="A76" s="65"/>
      <c r="B76" s="73"/>
      <c r="C76" s="73"/>
      <c r="D76" s="73"/>
      <c r="E76" s="69"/>
      <c r="F76" s="70"/>
    </row>
  </sheetData>
  <mergeCells count="3">
    <mergeCell ref="A1:A7"/>
    <mergeCell ref="B2:D2"/>
    <mergeCell ref="B4:D4"/>
  </mergeCells>
  <conditionalFormatting sqref="A22:A25">
    <cfRule type="duplicateValues" dxfId="11" priority="6"/>
  </conditionalFormatting>
  <conditionalFormatting sqref="A26">
    <cfRule type="duplicateValues" dxfId="10" priority="4"/>
  </conditionalFormatting>
  <conditionalFormatting sqref="A26">
    <cfRule type="duplicateValues" dxfId="9" priority="5"/>
  </conditionalFormatting>
  <conditionalFormatting sqref="A21">
    <cfRule type="duplicateValues" dxfId="8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Ontario Rankings</vt:lpstr>
      <vt:lpstr>Finish Order</vt:lpstr>
      <vt:lpstr>TT MSLM -1</vt:lpstr>
      <vt:lpstr>TT MSLM -2</vt:lpstr>
      <vt:lpstr>Groms GP</vt:lpstr>
      <vt:lpstr>FzFest CF</vt:lpstr>
      <vt:lpstr>Groms BV</vt:lpstr>
      <vt:lpstr>TT Horseshoe -1</vt:lpstr>
      <vt:lpstr>TT PROV SS</vt:lpstr>
      <vt:lpstr>TT PROV BA</vt:lpstr>
      <vt:lpstr>CC Horseshoe SS</vt:lpstr>
      <vt:lpstr>CC Horseshoe BA</vt:lpstr>
      <vt:lpstr>Charts</vt:lpstr>
      <vt:lpstr>'Ontario Rankings'!Print_Titles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Heather McManus</cp:lastModifiedBy>
  <cp:lastPrinted>2016-01-26T20:24:38Z</cp:lastPrinted>
  <dcterms:created xsi:type="dcterms:W3CDTF">2012-03-02T21:02:09Z</dcterms:created>
  <dcterms:modified xsi:type="dcterms:W3CDTF">2022-03-25T03:48:21Z</dcterms:modified>
</cp:coreProperties>
</file>